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ropbox\Articulo 8 General (LTAIPJ)\Fracc. V.- La información financiera, patrimonial y administrativa\g) Las nóminas completas\2019\"/>
    </mc:Choice>
  </mc:AlternateContent>
  <bookViews>
    <workbookView xWindow="0" yWindow="0" windowWidth="20490" windowHeight="7650"/>
  </bookViews>
  <sheets>
    <sheet name="2 MAYO " sheetId="1" r:id="rId1"/>
  </sheets>
  <definedNames>
    <definedName name="_xlnm.Print_Area" localSheetId="0">'2 MAYO '!$A$1:$K$91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1" l="1"/>
  <c r="E91" i="1"/>
  <c r="K91" i="1" s="1"/>
  <c r="E90" i="1"/>
  <c r="K90" i="1" s="1"/>
  <c r="E89" i="1"/>
  <c r="K89" i="1" s="1"/>
  <c r="E88" i="1"/>
  <c r="K88" i="1" s="1"/>
  <c r="E87" i="1"/>
  <c r="K87" i="1" s="1"/>
  <c r="E86" i="1"/>
  <c r="K86" i="1" s="1"/>
  <c r="E85" i="1"/>
  <c r="K85" i="1" s="1"/>
  <c r="E84" i="1"/>
  <c r="K84" i="1" s="1"/>
  <c r="E83" i="1"/>
  <c r="K83" i="1" s="1"/>
  <c r="E82" i="1"/>
  <c r="K82" i="1" s="1"/>
  <c r="E81" i="1"/>
  <c r="K81" i="1" s="1"/>
  <c r="E80" i="1"/>
  <c r="K80" i="1" s="1"/>
  <c r="E79" i="1"/>
  <c r="K79" i="1" s="1"/>
  <c r="E78" i="1"/>
  <c r="K78" i="1" s="1"/>
  <c r="E77" i="1"/>
  <c r="K77" i="1" s="1"/>
  <c r="E76" i="1"/>
  <c r="D76" i="1"/>
  <c r="K76" i="1" s="1"/>
  <c r="K75" i="1"/>
  <c r="E75" i="1"/>
  <c r="K74" i="1"/>
  <c r="E74" i="1"/>
  <c r="K73" i="1"/>
  <c r="E73" i="1"/>
  <c r="K72" i="1"/>
  <c r="E72" i="1"/>
  <c r="K71" i="1"/>
  <c r="E71" i="1"/>
  <c r="K70" i="1"/>
  <c r="E70" i="1"/>
  <c r="D69" i="1"/>
  <c r="E68" i="1"/>
  <c r="K68" i="1" s="1"/>
  <c r="E67" i="1"/>
  <c r="K67" i="1" s="1"/>
  <c r="E66" i="1"/>
  <c r="K66" i="1" s="1"/>
  <c r="E65" i="1"/>
  <c r="K65" i="1" s="1"/>
  <c r="E64" i="1"/>
  <c r="K64" i="1" s="1"/>
  <c r="E63" i="1"/>
  <c r="K63" i="1" s="1"/>
  <c r="E62" i="1"/>
  <c r="K62" i="1" s="1"/>
  <c r="E61" i="1"/>
  <c r="K61" i="1" s="1"/>
  <c r="E60" i="1"/>
  <c r="K60" i="1" s="1"/>
  <c r="E59" i="1"/>
  <c r="K59" i="1" s="1"/>
  <c r="E58" i="1"/>
  <c r="K58" i="1" s="1"/>
  <c r="E57" i="1"/>
  <c r="K57" i="1" s="1"/>
  <c r="E56" i="1"/>
  <c r="K56" i="1" s="1"/>
  <c r="E55" i="1"/>
  <c r="K55" i="1" s="1"/>
  <c r="E54" i="1"/>
  <c r="D54" i="1"/>
  <c r="K54" i="1" s="1"/>
  <c r="K53" i="1"/>
  <c r="E53" i="1"/>
  <c r="D52" i="1"/>
  <c r="E51" i="1"/>
  <c r="K51" i="1" s="1"/>
  <c r="E50" i="1"/>
  <c r="K50" i="1" s="1"/>
  <c r="E49" i="1"/>
  <c r="K49" i="1" s="1"/>
  <c r="E48" i="1"/>
  <c r="K48" i="1" s="1"/>
  <c r="E47" i="1"/>
  <c r="K47" i="1" s="1"/>
  <c r="E46" i="1"/>
  <c r="K46" i="1" s="1"/>
  <c r="E45" i="1"/>
  <c r="K45" i="1" s="1"/>
  <c r="E44" i="1"/>
  <c r="K44" i="1" s="1"/>
  <c r="E43" i="1"/>
  <c r="D43" i="1"/>
  <c r="K43" i="1" s="1"/>
  <c r="K42" i="1"/>
  <c r="E42" i="1"/>
  <c r="K41" i="1"/>
  <c r="E41" i="1"/>
  <c r="K40" i="1"/>
  <c r="E40" i="1"/>
  <c r="K39" i="1"/>
  <c r="E38" i="1"/>
  <c r="K38" i="1" s="1"/>
  <c r="E37" i="1"/>
  <c r="K37" i="1" s="1"/>
  <c r="E36" i="1"/>
  <c r="K36" i="1" s="1"/>
  <c r="E35" i="1"/>
  <c r="D35" i="1"/>
  <c r="K35" i="1" s="1"/>
  <c r="K34" i="1"/>
  <c r="E34" i="1"/>
  <c r="K33" i="1"/>
  <c r="E33" i="1"/>
  <c r="K32" i="1"/>
  <c r="E32" i="1"/>
  <c r="K31" i="1"/>
  <c r="E31" i="1"/>
  <c r="K30" i="1"/>
  <c r="E30" i="1"/>
  <c r="D29" i="1"/>
  <c r="E28" i="1"/>
  <c r="K28" i="1" s="1"/>
  <c r="E27" i="1"/>
  <c r="K27" i="1" s="1"/>
  <c r="E26" i="1"/>
  <c r="K26" i="1" s="1"/>
  <c r="E25" i="1"/>
  <c r="K25" i="1" s="1"/>
  <c r="E24" i="1"/>
  <c r="K24" i="1" s="1"/>
  <c r="E23" i="1"/>
  <c r="K23" i="1" s="1"/>
  <c r="E22" i="1"/>
  <c r="K22" i="1" s="1"/>
  <c r="E21" i="1"/>
  <c r="K21" i="1" s="1"/>
  <c r="E20" i="1"/>
  <c r="K20" i="1" s="1"/>
  <c r="E19" i="1"/>
  <c r="D19" i="1"/>
  <c r="K19" i="1" s="1"/>
  <c r="K18" i="1"/>
  <c r="E18" i="1"/>
  <c r="K17" i="1"/>
  <c r="E17" i="1"/>
  <c r="K16" i="1"/>
  <c r="E16" i="1"/>
  <c r="K15" i="1"/>
  <c r="E15" i="1"/>
  <c r="K14" i="1"/>
  <c r="E14" i="1"/>
  <c r="K13" i="1"/>
  <c r="E13" i="1"/>
  <c r="K12" i="1"/>
  <c r="E12" i="1"/>
  <c r="K11" i="1"/>
  <c r="E11" i="1"/>
  <c r="K10" i="1"/>
  <c r="E10" i="1"/>
  <c r="K9" i="1"/>
  <c r="E9" i="1"/>
  <c r="K8" i="1"/>
  <c r="E8" i="1"/>
  <c r="K7" i="1"/>
  <c r="E7" i="1"/>
  <c r="K6" i="1"/>
  <c r="E6" i="1"/>
  <c r="K5" i="1"/>
  <c r="E5" i="1"/>
  <c r="K4" i="1"/>
  <c r="E4" i="1"/>
  <c r="K3" i="1"/>
  <c r="E3" i="1"/>
  <c r="K2" i="1"/>
  <c r="E2" i="1"/>
  <c r="E29" i="1" l="1"/>
  <c r="K29" i="1" s="1"/>
  <c r="E52" i="1"/>
  <c r="K52" i="1" s="1"/>
  <c r="E69" i="1"/>
  <c r="K69" i="1" s="1"/>
</calcChain>
</file>

<file path=xl/sharedStrings.xml><?xml version="1.0" encoding="utf-8"?>
<sst xmlns="http://schemas.openxmlformats.org/spreadsheetml/2006/main" count="191" uniqueCount="164">
  <si>
    <t>NOMBRE DEL EMPLEADO</t>
  </si>
  <si>
    <t>CARGO</t>
  </si>
  <si>
    <t>DIAS LAB</t>
  </si>
  <si>
    <t>SUELDO</t>
  </si>
  <si>
    <t>AYUDA DESPENSA</t>
  </si>
  <si>
    <t>EXTRAS</t>
  </si>
  <si>
    <t>ISR</t>
  </si>
  <si>
    <t>SUBSIDIO AL EMPLEO</t>
  </si>
  <si>
    <t>OTRAS RETEN.</t>
  </si>
  <si>
    <t>DESCUENTOS</t>
  </si>
  <si>
    <t>TOTAL A PAGAR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</si>
  <si>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</si>
  <si>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</si>
  <si>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</si>
  <si>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</si>
  <si>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</si>
  <si>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</si>
  <si>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</si>
  <si>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</si>
  <si>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</si>
  <si>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</si>
  <si>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JUAN MANUEL ESTRELLA JIMENEZ</t>
  </si>
  <si>
    <t>PRESIDENTE</t>
  </si>
  <si>
    <t>BLANCA ELENA PALOS RODRIGUEZ</t>
  </si>
  <si>
    <t>SECRETARIA PARTICULAR DE PRESIDENCIA</t>
  </si>
  <si>
    <t>LUIS VARGAS RANGEL</t>
  </si>
  <si>
    <t>SECRETARIO GENERAL</t>
  </si>
  <si>
    <t>MIRIAM ZENAIDA MONTES BRISEÑO</t>
  </si>
  <si>
    <t>SINDICO</t>
  </si>
  <si>
    <t>HUMBERTO IBARRA MONTES</t>
  </si>
  <si>
    <t>OFICIAL MAYOR</t>
  </si>
  <si>
    <t>ORALIA RAMOS MONTES</t>
  </si>
  <si>
    <t>JUEZ MUNICIPAL</t>
  </si>
  <si>
    <t>MARTHA EDITH ARCEO SOLTERO</t>
  </si>
  <si>
    <t xml:space="preserve">RECEPCIONISTA </t>
  </si>
  <si>
    <t>NORBERTO GONZALEZ BARAJAS</t>
  </si>
  <si>
    <t>CHOFER</t>
  </si>
  <si>
    <t>LILIANA VANESSA AZPEITIA SOLTERO</t>
  </si>
  <si>
    <t>OFICIAL REGISTRO CIVIL</t>
  </si>
  <si>
    <t>SUSANA  ARACELI GONZALEZ CONTRERAS</t>
  </si>
  <si>
    <t>SECRETARIA DE REGISTRO CIVIL</t>
  </si>
  <si>
    <t>ANA PATRICIA VACA PEREZ</t>
  </si>
  <si>
    <t>ENC. DE HDA.MPAL.</t>
  </si>
  <si>
    <t>JAVIER GUERRERO CARDENAS</t>
  </si>
  <si>
    <t>ENC.DE EGRESOS E INGRESOS</t>
  </si>
  <si>
    <t>ARELI VILLEGAS ZABALZA</t>
  </si>
  <si>
    <t>AUXILIAR DE TESORERIA</t>
  </si>
  <si>
    <t>SILVIA GUADALUPE GOMEZ GARCIA</t>
  </si>
  <si>
    <t>AUXILIAR DE HDA. MPAL</t>
  </si>
  <si>
    <t>RUBEN RODRIGUEZ GONZALEZ</t>
  </si>
  <si>
    <t>DIRECTOR DE DEPORTE</t>
  </si>
  <si>
    <t>MARIA AZUCENA ALMEJO DE LA CRUZ</t>
  </si>
  <si>
    <t>SECRETARIA</t>
  </si>
  <si>
    <t>EMMANUEL LOPEZ RODRIGUEZ</t>
  </si>
  <si>
    <t>AUXILIAR DE DEPORTE</t>
  </si>
  <si>
    <t>JOSE LUIS SALAZAR ENCISO</t>
  </si>
  <si>
    <t>DOMO DEPORTIVO</t>
  </si>
  <si>
    <t>MIGUEL MACARIO PEÑA GUITRON</t>
  </si>
  <si>
    <t>CONTRALOR, EDUCACION  Y PROMOCION ECONOMINCA</t>
  </si>
  <si>
    <t>LESLSY ESMERALDA BRAMBILA CAZAREZ</t>
  </si>
  <si>
    <t>MARIA DE JESUS RODRIGUEZ JIMENEZ</t>
  </si>
  <si>
    <t>INTENDENTE</t>
  </si>
  <si>
    <t>ALMA LIZETH GONZALEZ GUITRON</t>
  </si>
  <si>
    <t>ALICIA LOPEZ RODRIGUEZ</t>
  </si>
  <si>
    <t>CARMEN RODRIGUEZ JIMENEZ</t>
  </si>
  <si>
    <t>JOSE DE JESUS DE LA CRUZ RAMOS</t>
  </si>
  <si>
    <t>DIRECTOR DE CATASTRO</t>
  </si>
  <si>
    <t>BRENDA YULISSA ALMEJO MARTINEZ</t>
  </si>
  <si>
    <t>TAIDE CHAVEZ CURIEL</t>
  </si>
  <si>
    <t>TITULAR IMM</t>
  </si>
  <si>
    <t>JOSE ISAIAS BARREDA GOMEZ</t>
  </si>
  <si>
    <t>DIRECTOR DE OBRAS PUBLICAS</t>
  </si>
  <si>
    <t>JUAN MANUEL TORRES ARREOLA</t>
  </si>
  <si>
    <t>PROYECTISTA</t>
  </si>
  <si>
    <t>SONIA DE LA CRUZ MORAN</t>
  </si>
  <si>
    <t>SECRETARIA PARTICULAR DE OBRAS PUBLICAS</t>
  </si>
  <si>
    <t>CARLOS MANUEL TORO FUENTES</t>
  </si>
  <si>
    <t>AUXILIAR DE OBRAS PUBLICAS.</t>
  </si>
  <si>
    <t>SANDRA SIRENIA SOLTERO BARAJAS</t>
  </si>
  <si>
    <t>TITULAR DE TRANSPARENCIA</t>
  </si>
  <si>
    <t>JOSE ENRIQUE VARGAS REYNAGA</t>
  </si>
  <si>
    <t>AUXILIAR  DE TRANSPARENCIA</t>
  </si>
  <si>
    <t>SALVADOR VILLASEÑOR MACEDO</t>
  </si>
  <si>
    <t>MEDICO VETERINARIO</t>
  </si>
  <si>
    <t>MARIA DE LOS ANGELES MORAN CASTILLO</t>
  </si>
  <si>
    <t>ASEADORA</t>
  </si>
  <si>
    <t>MARIA GUADALUPE PEREZ DE LA CRUZ</t>
  </si>
  <si>
    <t>ASD DE LA PLAZA</t>
  </si>
  <si>
    <t>MARIA LOURDES RANGEL VARGAS</t>
  </si>
  <si>
    <t>RICARDO GARCIA FUENTES</t>
  </si>
  <si>
    <t>ASEO DE U. DEP.</t>
  </si>
  <si>
    <t>JUAN PADILLA DE LA CRUZ</t>
  </si>
  <si>
    <t>ALEJANDRO RANGEL GUZMAN</t>
  </si>
  <si>
    <t>CHOFER DE DE ASEO PUBLICO</t>
  </si>
  <si>
    <t>JOSE DE JESUS GARCIA HERNANDEZ</t>
  </si>
  <si>
    <t>REC. DE BASURA</t>
  </si>
  <si>
    <t>JOSE GUADALUPE MARTINEZ LEDEZMA</t>
  </si>
  <si>
    <t>RAFAILA ASUNCION BARTOLO GUITRON</t>
  </si>
  <si>
    <t>ASD DE DOMO DEPORTIVO</t>
  </si>
  <si>
    <t>SALVADOR SALGADO CASTELLON</t>
  </si>
  <si>
    <t>NORMA ELVIRA RODRIGUEZ ARCEO</t>
  </si>
  <si>
    <t>JOSE RODRIGUEZ JIMENEZ</t>
  </si>
  <si>
    <t>ELECTRICISTA</t>
  </si>
  <si>
    <t>ELIGIO GARCIA AGUILAR</t>
  </si>
  <si>
    <t>FONTANERO</t>
  </si>
  <si>
    <t>ANGEL PADILLA DE LA CRUZ</t>
  </si>
  <si>
    <t>ENC. DE AGUA POTABLE CUAUTLA</t>
  </si>
  <si>
    <t>JUAN CARLOS PEREZ RENTERIA</t>
  </si>
  <si>
    <t>AUXILIAR DE AGUA POTABLE</t>
  </si>
  <si>
    <t>LORENZO ESTRADA RODIGUEZ</t>
  </si>
  <si>
    <t>ENC. DE AGUA POTABLE TOTOTLAN</t>
  </si>
  <si>
    <t>JOSE LUIS GONZALEZ LOPEZ</t>
  </si>
  <si>
    <t>MANTENIMIENTO</t>
  </si>
  <si>
    <t>FIDEL FREGOSO RODRIGUEZ</t>
  </si>
  <si>
    <t>AUXILIAR DE FONTANERO</t>
  </si>
  <si>
    <t>MARLENE ESTRELLA JIMENEZ</t>
  </si>
  <si>
    <t>ODONTOLOGA</t>
  </si>
  <si>
    <t>JUAN RAMON LOPEZ RAMOS</t>
  </si>
  <si>
    <t>CHOFER DE AMBULANCIA</t>
  </si>
  <si>
    <t xml:space="preserve">ENARBOL ESTRADA RODRIGUEZ </t>
  </si>
  <si>
    <t>FRANCISCO ANTONIO FRANCO GARCIA</t>
  </si>
  <si>
    <t>TERAPEUTA UBR</t>
  </si>
  <si>
    <t>LUIS FELIPE SOLTERO BARAJAS</t>
  </si>
  <si>
    <t>DIRECTOR DE CULTURA</t>
  </si>
  <si>
    <t>MARIA ISABEL GARCIA TOVAR</t>
  </si>
  <si>
    <t>AUXILIAR DE CULTURA</t>
  </si>
  <si>
    <t>JORGE DANIEL DE LA CRUZ MORA</t>
  </si>
  <si>
    <t>DIRECTOR DE TURISMO</t>
  </si>
  <si>
    <t>NORMA YULIANA SAUZA SOLTERO</t>
  </si>
  <si>
    <t>ENC, DE CASA DE LA CULTURA</t>
  </si>
  <si>
    <t>LUZ ESTHER ANAYA LEDESMA</t>
  </si>
  <si>
    <t>DIRECTOR</t>
  </si>
  <si>
    <t xml:space="preserve">AARON DONATO DE LA CRUZ </t>
  </si>
  <si>
    <t>DIRECTOR DE INFORMATICA</t>
  </si>
  <si>
    <t>JOSE LUIS RODRIGUEZ HERNANDEZ</t>
  </si>
  <si>
    <t>DIRECTOR DE FOMENTO AGROPECUARIO</t>
  </si>
  <si>
    <t>JESSICA LIZZETH GOMEZ ZABALZA</t>
  </si>
  <si>
    <t xml:space="preserve">SECRETARIA DE FOMENTO AGROPECUARIO </t>
  </si>
  <si>
    <t>MONICA SOFIA TORO FUENTES</t>
  </si>
  <si>
    <t>DIRECTOR DE ECOLOGIA</t>
  </si>
  <si>
    <t>VICTOR ALFONSO SANCHEZ CONTRERAS</t>
  </si>
  <si>
    <t>AUXILIAR DE INFORMATICA</t>
  </si>
  <si>
    <t>JOEL RAMÍREZ ORTÍZ</t>
  </si>
  <si>
    <t>DIRECTOR DE PROTECCION CIVIL</t>
  </si>
  <si>
    <t>DANIEL CAMPOS NAVA</t>
  </si>
  <si>
    <t>AUXILIAR  DE PROTECCION CIVIL</t>
  </si>
  <si>
    <t>DAVID IBARRA MORAN</t>
  </si>
  <si>
    <t>EFREN ANAYA GARCIA</t>
  </si>
  <si>
    <t>PARQUES Y JAR</t>
  </si>
  <si>
    <t>JOSE TORRES DIAZ</t>
  </si>
  <si>
    <t>HECTOR FRANCISCO LOPEZ MARTINEZ</t>
  </si>
  <si>
    <t>RUBEN FUENTES IBARRA</t>
  </si>
  <si>
    <t>ISMAEL FLORES TOSCANO</t>
  </si>
  <si>
    <t>ARTURO MONTES GOMEZ</t>
  </si>
  <si>
    <t>SIMON RANGEL SANCHEZ</t>
  </si>
  <si>
    <t>MANT.URBANO</t>
  </si>
  <si>
    <t>JUAN CARLOS MARCIAL GARCIA</t>
  </si>
  <si>
    <t>ANA LAURA LOERA DE LA CRUZ</t>
  </si>
  <si>
    <t>AUXILIAR DE COMUNICACIÓN SOCIAL</t>
  </si>
  <si>
    <t>BLANCA ELIZABETH BARTOLO BARAJAS</t>
  </si>
  <si>
    <t>REPART OFC Y CARTAS</t>
  </si>
  <si>
    <t>JUAN CARLOS ALMEJO MARTINEZ</t>
  </si>
  <si>
    <t xml:space="preserve">ENCARGADO DE MODULO </t>
  </si>
  <si>
    <t>ALBERTO RAMOS CASILLAS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</si>
</sst>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10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left"/>
    </xf>
    <xf numFmtId="0" fontId="6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/>
    </xf>
    <xf numFmtId="44" fontId="7" fillId="0" borderId="1" xfId="3" applyFont="1" applyFill="1" applyBorder="1"/>
    <xf numFmtId="44" fontId="7" fillId="0" borderId="1" xfId="3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2" applyFont="1" applyFill="1" applyBorder="1"/>
    <xf numFmtId="0" fontId="3" fillId="0" borderId="1" xfId="4" applyFont="1" applyFill="1" applyBorder="1"/>
    <xf numFmtId="0" fontId="6" fillId="0" borderId="1" xfId="4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center"/>
    </xf>
    <xf numFmtId="44" fontId="7" fillId="0" borderId="1" xfId="5" applyFont="1" applyFill="1" applyBorder="1" applyAlignment="1">
      <alignment wrapText="1"/>
    </xf>
    <xf numFmtId="44" fontId="7" fillId="0" borderId="1" xfId="5" applyFont="1" applyFill="1" applyBorder="1"/>
    <xf numFmtId="44" fontId="7" fillId="0" borderId="1" xfId="6" applyFont="1" applyFill="1" applyBorder="1"/>
    <xf numFmtId="44" fontId="7" fillId="0" borderId="1" xfId="6" applyFont="1" applyFill="1" applyBorder="1" applyAlignment="1">
      <alignment wrapText="1"/>
    </xf>
    <xf numFmtId="44" fontId="7" fillId="0" borderId="1" xfId="7" applyFont="1" applyFill="1" applyBorder="1"/>
    <xf numFmtId="0" fontId="6" fillId="0" borderId="1" xfId="8" applyFont="1" applyFill="1" applyBorder="1" applyAlignment="1">
      <alignment horizontal="left" vertical="center" wrapText="1"/>
    </xf>
    <xf numFmtId="0" fontId="7" fillId="0" borderId="1" xfId="8" applyFont="1" applyFill="1" applyBorder="1" applyAlignment="1">
      <alignment horizontal="center"/>
    </xf>
    <xf numFmtId="44" fontId="7" fillId="0" borderId="1" xfId="7" applyFont="1" applyFill="1" applyBorder="1" applyAlignment="1">
      <alignment wrapText="1"/>
    </xf>
    <xf numFmtId="44" fontId="7" fillId="0" borderId="2" xfId="7" applyFont="1" applyFill="1" applyBorder="1"/>
    <xf numFmtId="0" fontId="3" fillId="0" borderId="1" xfId="9" applyFont="1" applyFill="1" applyBorder="1"/>
    <xf numFmtId="0" fontId="6" fillId="0" borderId="1" xfId="10" applyFont="1" applyFill="1" applyBorder="1" applyAlignment="1">
      <alignment horizontal="left" vertical="center" wrapText="1"/>
    </xf>
    <xf numFmtId="0" fontId="7" fillId="0" borderId="1" xfId="10" applyFont="1" applyFill="1" applyBorder="1" applyAlignment="1">
      <alignment horizontal="center"/>
    </xf>
    <xf numFmtId="44" fontId="7" fillId="0" borderId="1" xfId="11" applyFont="1" applyFill="1" applyBorder="1"/>
    <xf numFmtId="44" fontId="7" fillId="0" borderId="1" xfId="11" applyFont="1" applyFill="1" applyBorder="1" applyAlignment="1">
      <alignment wrapText="1"/>
    </xf>
    <xf numFmtId="44" fontId="7" fillId="0" borderId="1" xfId="12" applyFont="1" applyFill="1" applyBorder="1"/>
    <xf numFmtId="0" fontId="3" fillId="0" borderId="1" xfId="10" applyFont="1" applyFill="1" applyBorder="1" applyAlignment="1">
      <alignment horizontal="left"/>
    </xf>
    <xf numFmtId="49" fontId="0" fillId="0" borderId="0" xfId="0" applyNumberFormat="1" applyAlignment="1">
      <alignment horizontal="left"/>
    </xf>
    <xf numFmtId="0" fontId="3" fillId="0" borderId="1" xfId="13" applyFont="1" applyFill="1" applyBorder="1" applyAlignment="1">
      <alignment horizontal="left"/>
    </xf>
    <xf numFmtId="0" fontId="6" fillId="0" borderId="1" xfId="13" applyFont="1" applyFill="1" applyBorder="1" applyAlignment="1">
      <alignment horizontal="left" vertical="center" wrapText="1"/>
    </xf>
    <xf numFmtId="0" fontId="7" fillId="0" borderId="1" xfId="13" applyFont="1" applyFill="1" applyBorder="1" applyAlignment="1">
      <alignment horizontal="center"/>
    </xf>
    <xf numFmtId="0" fontId="6" fillId="0" borderId="1" xfId="9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center"/>
    </xf>
    <xf numFmtId="44" fontId="7" fillId="0" borderId="1" xfId="14" applyFont="1" applyFill="1" applyBorder="1"/>
    <xf numFmtId="44" fontId="7" fillId="0" borderId="1" xfId="14" applyFont="1" applyFill="1" applyBorder="1" applyAlignment="1">
      <alignment wrapText="1"/>
    </xf>
    <xf numFmtId="44" fontId="7" fillId="0" borderId="1" xfId="15" applyFont="1" applyFill="1" applyBorder="1"/>
    <xf numFmtId="0" fontId="3" fillId="0" borderId="1" xfId="16" applyFont="1" applyFill="1" applyBorder="1"/>
    <xf numFmtId="0" fontId="6" fillId="0" borderId="1" xfId="16" applyFont="1" applyFill="1" applyBorder="1" applyAlignment="1">
      <alignment horizontal="left" vertical="center" wrapText="1"/>
    </xf>
    <xf numFmtId="0" fontId="7" fillId="0" borderId="1" xfId="16" applyFont="1" applyFill="1" applyBorder="1" applyAlignment="1">
      <alignment horizontal="center"/>
    </xf>
    <xf numFmtId="49" fontId="0" fillId="0" borderId="0" xfId="0" applyNumberFormat="1" applyAlignment="1">
      <alignment horizontal="right"/>
    </xf>
    <xf numFmtId="0" fontId="3" fillId="0" borderId="1" xfId="17" applyFont="1" applyFill="1" applyBorder="1"/>
    <xf numFmtId="0" fontId="6" fillId="0" borderId="1" xfId="17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17" applyFont="1" applyFill="1" applyBorder="1" applyAlignment="1">
      <alignment horizontal="center"/>
    </xf>
    <xf numFmtId="44" fontId="7" fillId="0" borderId="1" xfId="18" applyFont="1" applyFill="1" applyBorder="1"/>
    <xf numFmtId="44" fontId="7" fillId="0" borderId="1" xfId="18" applyFont="1" applyFill="1" applyBorder="1" applyAlignment="1">
      <alignment wrapText="1"/>
    </xf>
    <xf numFmtId="0" fontId="3" fillId="0" borderId="1" xfId="19" applyFont="1" applyFill="1" applyBorder="1" applyAlignment="1">
      <alignment horizontal="left"/>
    </xf>
    <xf numFmtId="0" fontId="6" fillId="0" borderId="1" xfId="19" applyFont="1" applyFill="1" applyBorder="1" applyAlignment="1">
      <alignment horizontal="left" vertical="center" wrapText="1"/>
    </xf>
    <xf numFmtId="0" fontId="7" fillId="0" borderId="1" xfId="19" applyFont="1" applyFill="1" applyBorder="1" applyAlignment="1">
      <alignment horizontal="center"/>
    </xf>
    <xf numFmtId="44" fontId="7" fillId="0" borderId="1" xfId="20" applyFont="1" applyFill="1" applyBorder="1"/>
    <xf numFmtId="44" fontId="7" fillId="0" borderId="1" xfId="20" applyFont="1" applyFill="1" applyBorder="1" applyAlignment="1">
      <alignment wrapText="1"/>
    </xf>
    <xf numFmtId="0" fontId="3" fillId="0" borderId="1" xfId="17" applyFont="1" applyFill="1" applyBorder="1" applyAlignment="1">
      <alignment vertical="center"/>
    </xf>
    <xf numFmtId="0" fontId="3" fillId="4" borderId="1" xfId="17" applyFont="1" applyFill="1" applyBorder="1" applyAlignment="1">
      <alignment horizontal="left"/>
    </xf>
    <xf numFmtId="0" fontId="6" fillId="4" borderId="1" xfId="17" applyFont="1" applyFill="1" applyBorder="1" applyAlignment="1">
      <alignment horizontal="left" vertical="center" wrapText="1"/>
    </xf>
    <xf numFmtId="0" fontId="3" fillId="0" borderId="1" xfId="21" applyFont="1" applyFill="1" applyBorder="1" applyAlignment="1">
      <alignment horizontal="left"/>
    </xf>
    <xf numFmtId="0" fontId="6" fillId="0" borderId="1" xfId="21" applyFont="1" applyFill="1" applyBorder="1" applyAlignment="1">
      <alignment horizontal="left" vertical="center" wrapText="1"/>
    </xf>
    <xf numFmtId="0" fontId="7" fillId="0" borderId="1" xfId="21" applyFont="1" applyFill="1" applyBorder="1" applyAlignment="1">
      <alignment horizontal="center"/>
    </xf>
    <xf numFmtId="44" fontId="7" fillId="0" borderId="1" xfId="21" applyNumberFormat="1" applyFont="1" applyFill="1" applyBorder="1"/>
    <xf numFmtId="0" fontId="3" fillId="0" borderId="1" xfId="21" applyFont="1" applyFill="1" applyBorder="1"/>
    <xf numFmtId="0" fontId="3" fillId="0" borderId="1" xfId="13" applyFont="1" applyFill="1" applyBorder="1"/>
    <xf numFmtId="0" fontId="3" fillId="0" borderId="1" xfId="22" applyFont="1" applyFill="1" applyBorder="1" applyAlignment="1">
      <alignment horizontal="left" vertical="center"/>
    </xf>
    <xf numFmtId="0" fontId="6" fillId="0" borderId="1" xfId="2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/>
    </xf>
    <xf numFmtId="0" fontId="3" fillId="0" borderId="1" xfId="22" applyFont="1" applyFill="1" applyBorder="1"/>
    <xf numFmtId="0" fontId="7" fillId="0" borderId="1" xfId="22" applyFont="1" applyFill="1" applyBorder="1" applyAlignment="1">
      <alignment horizontal="center"/>
    </xf>
    <xf numFmtId="0" fontId="3" fillId="0" borderId="1" xfId="23" applyFont="1" applyFill="1" applyBorder="1" applyAlignment="1">
      <alignment horizontal="left"/>
    </xf>
    <xf numFmtId="0" fontId="6" fillId="0" borderId="1" xfId="23" applyFont="1" applyFill="1" applyBorder="1" applyAlignment="1">
      <alignment horizontal="left" vertical="center" wrapText="1"/>
    </xf>
    <xf numFmtId="0" fontId="7" fillId="0" borderId="1" xfId="23" applyFont="1" applyFill="1" applyBorder="1" applyAlignment="1">
      <alignment horizontal="center"/>
    </xf>
    <xf numFmtId="0" fontId="3" fillId="0" borderId="1" xfId="19" applyFont="1" applyFill="1" applyBorder="1" applyAlignment="1">
      <alignment vertical="center"/>
    </xf>
    <xf numFmtId="44" fontId="7" fillId="0" borderId="1" xfId="24" applyFont="1" applyFill="1" applyBorder="1" applyAlignment="1">
      <alignment vertical="center"/>
    </xf>
    <xf numFmtId="44" fontId="7" fillId="0" borderId="1" xfId="24" applyFont="1" applyFill="1" applyBorder="1" applyAlignment="1">
      <alignment vertical="center" wrapText="1"/>
    </xf>
    <xf numFmtId="164" fontId="7" fillId="0" borderId="1" xfId="24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/>
    </xf>
    <xf numFmtId="0" fontId="0" fillId="0" borderId="0" xfId="0" applyFill="1"/>
    <xf numFmtId="44" fontId="7" fillId="0" borderId="1" xfId="25" applyFont="1" applyFill="1" applyBorder="1"/>
    <xf numFmtId="44" fontId="7" fillId="0" borderId="1" xfId="25" applyFont="1" applyFill="1" applyBorder="1" applyAlignment="1">
      <alignment wrapText="1"/>
    </xf>
    <xf numFmtId="0" fontId="6" fillId="0" borderId="1" xfId="26" applyFont="1" applyFill="1" applyBorder="1" applyAlignment="1">
      <alignment horizontal="left" vertical="center" wrapText="1"/>
    </xf>
    <xf numFmtId="0" fontId="3" fillId="0" borderId="1" xfId="26" applyFont="1" applyFill="1" applyBorder="1"/>
    <xf numFmtId="0" fontId="3" fillId="0" borderId="1" xfId="27" applyFont="1" applyFill="1" applyBorder="1"/>
    <xf numFmtId="0" fontId="6" fillId="0" borderId="1" xfId="27" applyFont="1" applyFill="1" applyBorder="1" applyAlignment="1">
      <alignment horizontal="left" vertical="center" wrapText="1"/>
    </xf>
    <xf numFmtId="44" fontId="7" fillId="0" borderId="1" xfId="28" applyFont="1" applyFill="1" applyBorder="1"/>
    <xf numFmtId="44" fontId="7" fillId="0" borderId="1" xfId="28" applyFont="1" applyFill="1" applyBorder="1" applyAlignment="1">
      <alignment wrapText="1"/>
    </xf>
    <xf numFmtId="0" fontId="3" fillId="0" borderId="1" xfId="29" applyFont="1" applyFill="1" applyBorder="1"/>
    <xf numFmtId="0" fontId="7" fillId="0" borderId="1" xfId="29" applyFont="1" applyFill="1" applyBorder="1" applyAlignment="1">
      <alignment horizontal="left" vertical="center" wrapText="1"/>
    </xf>
    <xf numFmtId="0" fontId="6" fillId="0" borderId="1" xfId="29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4" fontId="7" fillId="0" borderId="2" xfId="3" applyFont="1" applyFill="1" applyBorder="1"/>
    <xf numFmtId="44" fontId="7" fillId="0" borderId="2" xfId="5" applyFont="1" applyFill="1" applyBorder="1" applyAlignment="1">
      <alignment wrapText="1"/>
    </xf>
    <xf numFmtId="44" fontId="7" fillId="0" borderId="2" xfId="6" applyFont="1" applyFill="1" applyBorder="1"/>
    <xf numFmtId="44" fontId="7" fillId="0" borderId="2" xfId="6" applyFont="1" applyFill="1" applyBorder="1" applyAlignment="1">
      <alignment wrapText="1"/>
    </xf>
    <xf numFmtId="44" fontId="7" fillId="0" borderId="1" xfId="30" applyFont="1" applyFill="1" applyBorder="1"/>
    <xf numFmtId="44" fontId="7" fillId="0" borderId="1" xfId="3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44" fontId="7" fillId="4" borderId="1" xfId="1" applyFont="1" applyFill="1" applyBorder="1" applyAlignment="1">
      <alignment horizontal="center" vertical="center"/>
    </xf>
    <xf numFmtId="44" fontId="3" fillId="4" borderId="1" xfId="1" applyFont="1" applyFill="1" applyBorder="1" applyAlignment="1">
      <alignment horizontal="center" vertical="center" wrapText="1"/>
    </xf>
    <xf numFmtId="44" fontId="5" fillId="4" borderId="1" xfId="1" applyFont="1" applyFill="1" applyBorder="1" applyAlignment="1">
      <alignment horizontal="center" vertical="center" wrapText="1"/>
    </xf>
    <xf numFmtId="0" fontId="3" fillId="0" borderId="1" xfId="19" applyFont="1" applyFill="1" applyBorder="1"/>
    <xf numFmtId="0" fontId="3" fillId="0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wrapText="1"/>
    </xf>
  </cellXfs>
  <cellStyles count="31">
    <cellStyle name="Moneda" xfId="1" builtinId="4"/>
    <cellStyle name="Moneda 10" xfId="6"/>
    <cellStyle name="Moneda 11" xfId="11"/>
    <cellStyle name="Moneda 12" xfId="14"/>
    <cellStyle name="Moneda 13" xfId="12"/>
    <cellStyle name="Moneda 15" xfId="25"/>
    <cellStyle name="Moneda 16" xfId="28"/>
    <cellStyle name="Moneda 17" xfId="20"/>
    <cellStyle name="Moneda 19" xfId="24"/>
    <cellStyle name="Moneda 2" xfId="3"/>
    <cellStyle name="Moneda 4" xfId="5"/>
    <cellStyle name="Moneda 5" xfId="7"/>
    <cellStyle name="Moneda 6" xfId="30"/>
    <cellStyle name="Moneda 8" xfId="15"/>
    <cellStyle name="Moneda 9" xfId="18"/>
    <cellStyle name="Normal" xfId="0" builtinId="0"/>
    <cellStyle name="Normal 10" xfId="21"/>
    <cellStyle name="Normal 11" xfId="16"/>
    <cellStyle name="Normal 12" xfId="13"/>
    <cellStyle name="Normal 13" xfId="22"/>
    <cellStyle name="Normal 14" xfId="23"/>
    <cellStyle name="Normal 15" xfId="19"/>
    <cellStyle name="Normal 16" xfId="27"/>
    <cellStyle name="Normal 17" xfId="29"/>
    <cellStyle name="Normal 18" xfId="26"/>
    <cellStyle name="Normal 2" xfId="2"/>
    <cellStyle name="Normal 4" xfId="4"/>
    <cellStyle name="Normal 5" xfId="8"/>
    <cellStyle name="Normal 6" xfId="10"/>
    <cellStyle name="Normal 8" xfId="9"/>
    <cellStyle name="Normal 9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topLeftCell="A82" zoomScale="90" zoomScaleNormal="90" zoomScaleSheetLayoutView="100" workbookViewId="0">
      <selection activeCell="A92" sqref="A92:AR779"/>
    </sheetView>
  </sheetViews>
  <sheetFormatPr baseColWidth="10" defaultRowHeight="15" x14ac:dyDescent="0.25"/>
  <cols>
    <col min="1" max="1" width="40.5703125" bestFit="1" customWidth="1"/>
    <col min="2" max="2" width="12.7109375" style="108" customWidth="1"/>
    <col min="3" max="3" width="11.7109375" customWidth="1"/>
    <col min="4" max="4" width="14.140625" customWidth="1"/>
    <col min="5" max="6" width="11.85546875" style="109" customWidth="1"/>
    <col min="7" max="7" width="12.7109375" customWidth="1"/>
    <col min="8" max="8" width="10.85546875" style="109" customWidth="1"/>
    <col min="9" max="9" width="11.42578125" bestFit="1" customWidth="1"/>
    <col min="10" max="10" width="12.5703125" customWidth="1"/>
    <col min="11" max="11" width="13" customWidth="1"/>
  </cols>
  <sheetData>
    <row r="1" spans="1:11" ht="22.5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5" t="s">
        <v>7</v>
      </c>
      <c r="I1" s="6" t="s">
        <v>8</v>
      </c>
      <c r="J1" s="6" t="s">
        <v>9</v>
      </c>
      <c r="K1" s="7" t="s">
        <v>10</v>
      </c>
    </row>
    <row r="2" spans="1:11" x14ac:dyDescent="0.25">
      <c r="A2" s="8" t="s">
        <v>11</v>
      </c>
      <c r="B2" s="9" t="s">
        <v>12</v>
      </c>
      <c r="C2" s="10">
        <v>15</v>
      </c>
      <c r="D2" s="11">
        <v>2501.5700000000002</v>
      </c>
      <c r="E2" s="12">
        <f>D2*0.05</f>
        <v>125.07850000000002</v>
      </c>
      <c r="F2" s="12"/>
      <c r="G2" s="11">
        <v>0</v>
      </c>
      <c r="H2" s="12">
        <v>9.58</v>
      </c>
      <c r="I2" s="11">
        <v>0</v>
      </c>
      <c r="J2" s="11"/>
      <c r="K2" s="11">
        <f>D2+E2-G2+H2-I2-J2</f>
        <v>2636.2285000000002</v>
      </c>
    </row>
    <row r="3" spans="1:11" x14ac:dyDescent="0.25">
      <c r="A3" s="8" t="s">
        <v>13</v>
      </c>
      <c r="B3" s="9" t="s">
        <v>12</v>
      </c>
      <c r="C3" s="10">
        <v>15</v>
      </c>
      <c r="D3" s="11">
        <v>2501.5700000000002</v>
      </c>
      <c r="E3" s="12">
        <f>D3*0.05</f>
        <v>125.07850000000002</v>
      </c>
      <c r="F3" s="12"/>
      <c r="G3" s="11">
        <v>0</v>
      </c>
      <c r="H3" s="12">
        <v>9.58</v>
      </c>
      <c r="I3" s="11">
        <v>0</v>
      </c>
      <c r="J3" s="11"/>
      <c r="K3" s="11">
        <f>D3+E3-G3+H3-I3-J3</f>
        <v>2636.2285000000002</v>
      </c>
    </row>
    <row r="4" spans="1:11" ht="25.5" customHeight="1" x14ac:dyDescent="0.25">
      <c r="A4" s="8" t="s">
        <v>14</v>
      </c>
      <c r="B4" s="9" t="s">
        <v>12</v>
      </c>
      <c r="C4" s="10">
        <v>15</v>
      </c>
      <c r="D4" s="11">
        <v>2501.5700000000002</v>
      </c>
      <c r="E4" s="12">
        <f>D4*0.05</f>
        <v>125.07850000000002</v>
      </c>
      <c r="F4" s="12"/>
      <c r="G4" s="11">
        <v>0</v>
      </c>
      <c r="H4" s="12">
        <v>9.58</v>
      </c>
      <c r="I4" s="11">
        <v>0</v>
      </c>
      <c r="J4" s="11"/>
      <c r="K4" s="11">
        <f>D4+E4-G4+H4-I4-J4</f>
        <v>2636.2285000000002</v>
      </c>
    </row>
    <row r="5" spans="1:11" ht="18.75" customHeight="1" x14ac:dyDescent="0.25">
      <c r="A5" s="8" t="s">
        <v>15</v>
      </c>
      <c r="B5" s="9" t="s">
        <v>12</v>
      </c>
      <c r="C5" s="10">
        <v>15</v>
      </c>
      <c r="D5" s="11">
        <v>2501.5700000000002</v>
      </c>
      <c r="E5" s="12">
        <f>D5*0.05</f>
        <v>125.07850000000002</v>
      </c>
      <c r="F5" s="12"/>
      <c r="G5" s="11">
        <v>0</v>
      </c>
      <c r="H5" s="12">
        <v>9.58</v>
      </c>
      <c r="I5" s="11">
        <v>0</v>
      </c>
      <c r="J5" s="11"/>
      <c r="K5" s="11">
        <f>D5+E5-G5+H5-I5-J5</f>
        <v>2636.2285000000002</v>
      </c>
    </row>
    <row r="6" spans="1:11" x14ac:dyDescent="0.25">
      <c r="A6" s="8" t="s">
        <v>16</v>
      </c>
      <c r="B6" s="9" t="s">
        <v>12</v>
      </c>
      <c r="C6" s="10">
        <v>15</v>
      </c>
      <c r="D6" s="11">
        <v>2501.5700000000002</v>
      </c>
      <c r="E6" s="12">
        <f>D6*0.05</f>
        <v>125.07850000000002</v>
      </c>
      <c r="F6" s="12"/>
      <c r="G6" s="11">
        <v>0</v>
      </c>
      <c r="H6" s="12">
        <v>9.58</v>
      </c>
      <c r="I6" s="11">
        <v>0</v>
      </c>
      <c r="J6" s="11"/>
      <c r="K6" s="11">
        <f>D6+E6-G6+H6-I6-J6</f>
        <v>2636.2285000000002</v>
      </c>
    </row>
    <row r="7" spans="1:11" ht="26.25" customHeight="1" x14ac:dyDescent="0.25">
      <c r="A7" s="8" t="s">
        <v>17</v>
      </c>
      <c r="B7" s="9" t="s">
        <v>12</v>
      </c>
      <c r="C7" s="10">
        <v>15</v>
      </c>
      <c r="D7" s="11">
        <v>2501.5700000000002</v>
      </c>
      <c r="E7" s="12">
        <f>D7*0.05</f>
        <v>125.07850000000002</v>
      </c>
      <c r="F7" s="12"/>
      <c r="G7" s="11">
        <v>0</v>
      </c>
      <c r="H7" s="12">
        <v>9.58</v>
      </c>
      <c r="I7" s="11">
        <v>0</v>
      </c>
      <c r="J7" s="11"/>
      <c r="K7" s="11">
        <f>D7+E7-G7+H7-I7-J7</f>
        <v>2636.2285000000002</v>
      </c>
    </row>
    <row r="8" spans="1:11" ht="26.25" customHeight="1" x14ac:dyDescent="0.25">
      <c r="A8" s="13" t="s">
        <v>18</v>
      </c>
      <c r="B8" s="9" t="s">
        <v>12</v>
      </c>
      <c r="C8" s="10">
        <v>15</v>
      </c>
      <c r="D8" s="11">
        <v>2501.5700000000002</v>
      </c>
      <c r="E8" s="12">
        <f>D8*0.05</f>
        <v>125.07850000000002</v>
      </c>
      <c r="F8" s="12"/>
      <c r="G8" s="11">
        <v>0</v>
      </c>
      <c r="H8" s="12">
        <v>9.58</v>
      </c>
      <c r="I8" s="11">
        <v>0</v>
      </c>
      <c r="J8" s="11"/>
      <c r="K8" s="11">
        <f>D8+E8-G8+H8-I8-J8</f>
        <v>2636.2285000000002</v>
      </c>
    </row>
    <row r="9" spans="1:11" ht="26.25" customHeight="1" x14ac:dyDescent="0.25">
      <c r="A9" s="14" t="s">
        <v>19</v>
      </c>
      <c r="B9" s="9" t="s">
        <v>12</v>
      </c>
      <c r="C9" s="10">
        <v>15</v>
      </c>
      <c r="D9" s="11">
        <v>2501.5700000000002</v>
      </c>
      <c r="E9" s="12">
        <f>D9*0.05</f>
        <v>125.07850000000002</v>
      </c>
      <c r="F9" s="12"/>
      <c r="G9" s="11">
        <v>0</v>
      </c>
      <c r="H9" s="12">
        <v>9.58</v>
      </c>
      <c r="I9" s="11">
        <v>0</v>
      </c>
      <c r="J9" s="11"/>
      <c r="K9" s="11">
        <f>D9+E9-G9+H9-I9-J9</f>
        <v>2636.2285000000002</v>
      </c>
    </row>
    <row r="10" spans="1:11" ht="26.25" customHeight="1" x14ac:dyDescent="0.25">
      <c r="A10" s="14" t="s">
        <v>20</v>
      </c>
      <c r="B10" s="9" t="s">
        <v>12</v>
      </c>
      <c r="C10" s="10">
        <v>15</v>
      </c>
      <c r="D10" s="11">
        <v>2501.5700000000002</v>
      </c>
      <c r="E10" s="12">
        <f>D10*0.05</f>
        <v>125.07850000000002</v>
      </c>
      <c r="F10" s="12"/>
      <c r="G10" s="11">
        <v>0</v>
      </c>
      <c r="H10" s="12">
        <v>9.58</v>
      </c>
      <c r="I10" s="11">
        <v>0</v>
      </c>
      <c r="J10" s="11"/>
      <c r="K10" s="11">
        <f>D10+E10-G10+H10-I10-J10</f>
        <v>2636.2285000000002</v>
      </c>
    </row>
    <row r="11" spans="1:11" ht="26.25" customHeight="1" x14ac:dyDescent="0.25">
      <c r="A11" s="15" t="s">
        <v>21</v>
      </c>
      <c r="B11" s="16" t="s">
        <v>22</v>
      </c>
      <c r="C11" s="17">
        <v>15</v>
      </c>
      <c r="D11" s="11">
        <v>13312.35</v>
      </c>
      <c r="E11" s="18">
        <f>D11*0.05</f>
        <v>665.61750000000006</v>
      </c>
      <c r="F11" s="18"/>
      <c r="G11" s="19">
        <v>2234.7399999999998</v>
      </c>
      <c r="H11" s="18">
        <v>0</v>
      </c>
      <c r="I11" s="19">
        <v>0</v>
      </c>
      <c r="J11" s="19"/>
      <c r="K11" s="11">
        <f>D11+E11-G11+H11-I11-J11</f>
        <v>11743.227500000001</v>
      </c>
    </row>
    <row r="12" spans="1:11" ht="26.25" customHeight="1" x14ac:dyDescent="0.25">
      <c r="A12" s="15" t="s">
        <v>23</v>
      </c>
      <c r="B12" s="16" t="s">
        <v>24</v>
      </c>
      <c r="C12" s="17">
        <v>15</v>
      </c>
      <c r="D12" s="11">
        <v>2463.08</v>
      </c>
      <c r="E12" s="18">
        <f>D12*0.05</f>
        <v>123.154</v>
      </c>
      <c r="F12" s="18"/>
      <c r="G12" s="20">
        <v>0</v>
      </c>
      <c r="H12" s="21">
        <v>13.77</v>
      </c>
      <c r="I12" s="22">
        <v>0</v>
      </c>
      <c r="J12" s="22"/>
      <c r="K12" s="11">
        <f>ROUND(D12+E12-G12+H12-I12-J12,0)</f>
        <v>2600</v>
      </c>
    </row>
    <row r="13" spans="1:11" ht="26.25" customHeight="1" x14ac:dyDescent="0.25">
      <c r="A13" s="13" t="s">
        <v>25</v>
      </c>
      <c r="B13" s="23" t="s">
        <v>26</v>
      </c>
      <c r="C13" s="24">
        <v>15</v>
      </c>
      <c r="D13" s="11">
        <v>5827.5</v>
      </c>
      <c r="E13" s="18">
        <f>D13*0.05</f>
        <v>291.375</v>
      </c>
      <c r="F13" s="18">
        <v>250</v>
      </c>
      <c r="G13" s="22">
        <v>609.88</v>
      </c>
      <c r="H13" s="25">
        <v>0</v>
      </c>
      <c r="I13" s="26">
        <v>0</v>
      </c>
      <c r="J13" s="26"/>
      <c r="K13" s="11">
        <f>ROUND(D13+E13-G13+H13-I13-J13,0)+F13</f>
        <v>5759</v>
      </c>
    </row>
    <row r="14" spans="1:11" ht="26.25" customHeight="1" x14ac:dyDescent="0.25">
      <c r="A14" s="8" t="s">
        <v>27</v>
      </c>
      <c r="B14" s="23" t="s">
        <v>28</v>
      </c>
      <c r="C14" s="24">
        <v>15</v>
      </c>
      <c r="D14" s="11">
        <v>5827.5</v>
      </c>
      <c r="E14" s="18">
        <f>D14*0.05</f>
        <v>291.375</v>
      </c>
      <c r="F14" s="18"/>
      <c r="G14" s="22">
        <v>609.88</v>
      </c>
      <c r="H14" s="25">
        <v>0</v>
      </c>
      <c r="I14" s="22">
        <v>0</v>
      </c>
      <c r="J14" s="22"/>
      <c r="K14" s="11">
        <f>ROUND(D14+E14-G14+H14-I14-J14,0)</f>
        <v>5509</v>
      </c>
    </row>
    <row r="15" spans="1:11" ht="26.25" customHeight="1" x14ac:dyDescent="0.25">
      <c r="A15" s="27" t="s">
        <v>29</v>
      </c>
      <c r="B15" s="28" t="s">
        <v>30</v>
      </c>
      <c r="C15" s="29">
        <v>15</v>
      </c>
      <c r="D15" s="11">
        <v>5170.2299999999996</v>
      </c>
      <c r="E15" s="18">
        <f>D15*0.05</f>
        <v>258.51150000000001</v>
      </c>
      <c r="F15" s="18"/>
      <c r="G15" s="30">
        <v>492.09</v>
      </c>
      <c r="H15" s="31">
        <v>0</v>
      </c>
      <c r="I15" s="32">
        <v>0</v>
      </c>
      <c r="J15" s="32"/>
      <c r="K15" s="11">
        <f>D15+E15-G15+H15-I15-J15</f>
        <v>4936.651499999999</v>
      </c>
    </row>
    <row r="16" spans="1:11" s="34" customFormat="1" x14ac:dyDescent="0.25">
      <c r="A16" s="33" t="s">
        <v>31</v>
      </c>
      <c r="B16" s="28" t="s">
        <v>32</v>
      </c>
      <c r="C16" s="29">
        <v>15</v>
      </c>
      <c r="D16" s="11">
        <v>5170.2299999999996</v>
      </c>
      <c r="E16" s="18">
        <f>D16*0.05</f>
        <v>258.51150000000001</v>
      </c>
      <c r="F16" s="18"/>
      <c r="G16" s="30">
        <v>492.09</v>
      </c>
      <c r="H16" s="31">
        <v>0</v>
      </c>
      <c r="I16" s="32">
        <v>0</v>
      </c>
      <c r="J16" s="32">
        <v>0</v>
      </c>
      <c r="K16" s="11">
        <f>D16+E16-G16+H16-I16-J16</f>
        <v>4936.651499999999</v>
      </c>
    </row>
    <row r="17" spans="1:11" s="34" customFormat="1" ht="14.25" customHeight="1" x14ac:dyDescent="0.25">
      <c r="A17" s="35" t="s">
        <v>33</v>
      </c>
      <c r="B17" s="36" t="s">
        <v>34</v>
      </c>
      <c r="C17" s="37">
        <v>15</v>
      </c>
      <c r="D17" s="11">
        <v>2261.37</v>
      </c>
      <c r="E17" s="18">
        <f>D17*0.05</f>
        <v>113.0685</v>
      </c>
      <c r="F17" s="18"/>
      <c r="G17" s="20">
        <v>0</v>
      </c>
      <c r="H17" s="21">
        <v>42.74</v>
      </c>
      <c r="I17" s="22">
        <v>0</v>
      </c>
      <c r="J17" s="22"/>
      <c r="K17" s="11">
        <f>D17+E17-G17+H17-I17-J17</f>
        <v>2417.1784999999995</v>
      </c>
    </row>
    <row r="18" spans="1:11" s="34" customFormat="1" ht="14.25" customHeight="1" x14ac:dyDescent="0.25">
      <c r="A18" s="35" t="s">
        <v>35</v>
      </c>
      <c r="B18" s="36" t="s">
        <v>36</v>
      </c>
      <c r="C18" s="37">
        <v>15</v>
      </c>
      <c r="D18" s="11">
        <v>3102.45</v>
      </c>
      <c r="E18" s="18">
        <f>D18*0.05</f>
        <v>155.1225</v>
      </c>
      <c r="F18" s="18"/>
      <c r="G18" s="20">
        <v>91.04</v>
      </c>
      <c r="H18" s="21">
        <v>0</v>
      </c>
      <c r="I18" s="20">
        <v>0</v>
      </c>
      <c r="J18" s="20"/>
      <c r="K18" s="11">
        <f>D18+E18-G18+H18-I18-J18</f>
        <v>3166.5324999999998</v>
      </c>
    </row>
    <row r="19" spans="1:11" s="34" customFormat="1" ht="18" x14ac:dyDescent="0.25">
      <c r="A19" s="27" t="s">
        <v>37</v>
      </c>
      <c r="B19" s="38" t="s">
        <v>38</v>
      </c>
      <c r="C19" s="39">
        <v>15</v>
      </c>
      <c r="D19" s="11">
        <f>241.34*15</f>
        <v>3620.1</v>
      </c>
      <c r="E19" s="18">
        <f>D19*0.05</f>
        <v>181.005</v>
      </c>
      <c r="F19" s="18"/>
      <c r="G19" s="40">
        <v>165.07</v>
      </c>
      <c r="H19" s="41">
        <v>0</v>
      </c>
      <c r="I19" s="40">
        <v>0</v>
      </c>
      <c r="J19" s="40"/>
      <c r="K19" s="11">
        <f>D19+E19-G19+H19-I19-J19</f>
        <v>3636.0349999999999</v>
      </c>
    </row>
    <row r="20" spans="1:11" s="34" customFormat="1" ht="18" x14ac:dyDescent="0.25">
      <c r="A20" s="27" t="s">
        <v>39</v>
      </c>
      <c r="B20" s="38" t="s">
        <v>40</v>
      </c>
      <c r="C20" s="39">
        <v>15</v>
      </c>
      <c r="D20" s="11">
        <v>2261.67</v>
      </c>
      <c r="E20" s="18">
        <f>D20*0.05</f>
        <v>113.08350000000002</v>
      </c>
      <c r="F20" s="18"/>
      <c r="G20" s="20">
        <v>0</v>
      </c>
      <c r="H20" s="21">
        <v>42.74</v>
      </c>
      <c r="I20" s="42">
        <v>0</v>
      </c>
      <c r="J20" s="42"/>
      <c r="K20" s="11">
        <f>D20+E20-G20+H20-I20-J20</f>
        <v>2417.4935</v>
      </c>
    </row>
    <row r="21" spans="1:11" s="34" customFormat="1" ht="18" x14ac:dyDescent="0.25">
      <c r="A21" s="43" t="s">
        <v>41</v>
      </c>
      <c r="B21" s="44" t="s">
        <v>42</v>
      </c>
      <c r="C21" s="45">
        <v>15</v>
      </c>
      <c r="D21" s="11">
        <v>8223.23</v>
      </c>
      <c r="E21" s="18">
        <f>D21*0.05</f>
        <v>411.16149999999999</v>
      </c>
      <c r="F21" s="18"/>
      <c r="G21" s="30">
        <v>1118.31</v>
      </c>
      <c r="H21" s="31">
        <v>0</v>
      </c>
      <c r="I21" s="30">
        <v>0</v>
      </c>
      <c r="J21" s="30">
        <v>562.5</v>
      </c>
      <c r="K21" s="11">
        <f>D21+E21-G21+H21-I21-J21</f>
        <v>6953.5815000000002</v>
      </c>
    </row>
    <row r="22" spans="1:11" s="46" customFormat="1" ht="18" x14ac:dyDescent="0.25">
      <c r="A22" s="43" t="s">
        <v>43</v>
      </c>
      <c r="B22" s="44" t="s">
        <v>44</v>
      </c>
      <c r="C22" s="45">
        <v>15</v>
      </c>
      <c r="D22" s="11">
        <v>6410.6</v>
      </c>
      <c r="E22" s="18">
        <f>D22*0.05</f>
        <v>320.53000000000003</v>
      </c>
      <c r="F22" s="18"/>
      <c r="G22" s="30">
        <v>731.13</v>
      </c>
      <c r="H22" s="31">
        <v>0</v>
      </c>
      <c r="I22" s="30">
        <v>0</v>
      </c>
      <c r="J22" s="30"/>
      <c r="K22" s="11">
        <f>ROUND(D22+E22-G22+H22-I22-J22,0)</f>
        <v>6000</v>
      </c>
    </row>
    <row r="23" spans="1:11" s="34" customFormat="1" ht="18" x14ac:dyDescent="0.25">
      <c r="A23" s="43" t="s">
        <v>45</v>
      </c>
      <c r="B23" s="44" t="s">
        <v>46</v>
      </c>
      <c r="C23" s="45">
        <v>15</v>
      </c>
      <c r="D23" s="11">
        <v>2565.66</v>
      </c>
      <c r="E23" s="18">
        <f>D23*0.05</f>
        <v>128.28299999999999</v>
      </c>
      <c r="F23" s="18"/>
      <c r="G23" s="20"/>
      <c r="H23" s="21">
        <v>2.61</v>
      </c>
      <c r="I23" s="30">
        <v>0</v>
      </c>
      <c r="J23" s="30"/>
      <c r="K23" s="11">
        <f>D23+E23-G23+H23-I23-J23</f>
        <v>2696.5529999999999</v>
      </c>
    </row>
    <row r="24" spans="1:11" s="34" customFormat="1" ht="18" x14ac:dyDescent="0.25">
      <c r="A24" s="43" t="s">
        <v>47</v>
      </c>
      <c r="B24" s="44" t="s">
        <v>48</v>
      </c>
      <c r="C24" s="45">
        <v>15</v>
      </c>
      <c r="D24" s="11">
        <v>2565.66</v>
      </c>
      <c r="E24" s="18">
        <f>D24*0.05</f>
        <v>128.28299999999999</v>
      </c>
      <c r="F24" s="18"/>
      <c r="G24" s="20"/>
      <c r="H24" s="21">
        <v>2.61</v>
      </c>
      <c r="I24" s="30">
        <v>0</v>
      </c>
      <c r="J24" s="30">
        <v>687.5</v>
      </c>
      <c r="K24" s="11">
        <f>D24+E24-G24+H24-I24-J24</f>
        <v>2009.0529999999999</v>
      </c>
    </row>
    <row r="25" spans="1:11" s="34" customFormat="1" ht="18" x14ac:dyDescent="0.25">
      <c r="A25" s="47" t="s">
        <v>49</v>
      </c>
      <c r="B25" s="48" t="s">
        <v>50</v>
      </c>
      <c r="C25" s="49">
        <v>15</v>
      </c>
      <c r="D25" s="11">
        <v>3102.45</v>
      </c>
      <c r="E25" s="18">
        <f>D25*0.05</f>
        <v>155.1225</v>
      </c>
      <c r="F25" s="18"/>
      <c r="G25" s="20">
        <v>91.04</v>
      </c>
      <c r="H25" s="21">
        <v>0</v>
      </c>
      <c r="I25" s="20">
        <v>0</v>
      </c>
      <c r="J25" s="20"/>
      <c r="K25" s="11">
        <f>D25+E25-G25+H25-I25-J25+F25</f>
        <v>3166.5324999999998</v>
      </c>
    </row>
    <row r="26" spans="1:11" s="34" customFormat="1" ht="18.75" customHeight="1" x14ac:dyDescent="0.25">
      <c r="A26" s="47" t="s">
        <v>51</v>
      </c>
      <c r="B26" s="48" t="s">
        <v>52</v>
      </c>
      <c r="C26" s="39">
        <v>15</v>
      </c>
      <c r="D26" s="11">
        <v>2261.37</v>
      </c>
      <c r="E26" s="18">
        <f>D26*0.05</f>
        <v>113.0685</v>
      </c>
      <c r="F26" s="18"/>
      <c r="G26" s="20">
        <v>0</v>
      </c>
      <c r="H26" s="21">
        <v>42.74</v>
      </c>
      <c r="I26" s="42">
        <v>0</v>
      </c>
      <c r="J26" s="42"/>
      <c r="K26" s="11">
        <f>D26+E26-G26+H26-I26-J26+F26</f>
        <v>2417.1784999999995</v>
      </c>
    </row>
    <row r="27" spans="1:11" s="34" customFormat="1" ht="24" customHeight="1" x14ac:dyDescent="0.25">
      <c r="A27" s="47" t="s">
        <v>53</v>
      </c>
      <c r="B27" s="48" t="s">
        <v>54</v>
      </c>
      <c r="C27" s="50">
        <v>15</v>
      </c>
      <c r="D27" s="11">
        <v>2904</v>
      </c>
      <c r="E27" s="18">
        <f>D27*0.05</f>
        <v>145.20000000000002</v>
      </c>
      <c r="F27" s="18"/>
      <c r="G27" s="51">
        <v>49.2</v>
      </c>
      <c r="H27" s="52">
        <v>0</v>
      </c>
      <c r="I27" s="51">
        <v>0</v>
      </c>
      <c r="J27" s="51"/>
      <c r="K27" s="11">
        <f>ROUND(D27+E27-G27+H27-I27-J27,0)</f>
        <v>3000</v>
      </c>
    </row>
    <row r="28" spans="1:11" s="34" customFormat="1" ht="18" x14ac:dyDescent="0.25">
      <c r="A28" s="53" t="s">
        <v>55</v>
      </c>
      <c r="B28" s="54" t="s">
        <v>56</v>
      </c>
      <c r="C28" s="55">
        <v>15</v>
      </c>
      <c r="D28" s="11">
        <v>2957.13</v>
      </c>
      <c r="E28" s="18">
        <f>D28*0.05</f>
        <v>147.85650000000001</v>
      </c>
      <c r="F28" s="18"/>
      <c r="G28" s="56">
        <v>54.99</v>
      </c>
      <c r="H28" s="57">
        <v>0</v>
      </c>
      <c r="I28" s="56">
        <v>0</v>
      </c>
      <c r="J28" s="56"/>
      <c r="K28" s="11">
        <f>ROUND(D28+E28-G28+H28-I28-J28,0)</f>
        <v>3050</v>
      </c>
    </row>
    <row r="29" spans="1:11" s="34" customFormat="1" ht="12.75" customHeight="1" x14ac:dyDescent="0.25">
      <c r="A29" s="58" t="s">
        <v>57</v>
      </c>
      <c r="B29" s="48" t="s">
        <v>58</v>
      </c>
      <c r="C29" s="50">
        <v>0</v>
      </c>
      <c r="D29" s="11">
        <f>3102.45/15*C29</f>
        <v>0</v>
      </c>
      <c r="E29" s="18">
        <f>D29*0.05</f>
        <v>0</v>
      </c>
      <c r="F29" s="18"/>
      <c r="G29" s="20">
        <v>0</v>
      </c>
      <c r="H29" s="21">
        <v>0</v>
      </c>
      <c r="I29" s="20">
        <v>0</v>
      </c>
      <c r="J29" s="20"/>
      <c r="K29" s="11">
        <f>D29+E29-G29+H29-I29-J29+F29</f>
        <v>0</v>
      </c>
    </row>
    <row r="30" spans="1:11" s="34" customFormat="1" x14ac:dyDescent="0.25">
      <c r="A30" s="59" t="s">
        <v>59</v>
      </c>
      <c r="B30" s="60" t="s">
        <v>52</v>
      </c>
      <c r="C30" s="49">
        <v>15</v>
      </c>
      <c r="D30" s="11">
        <v>2261.37</v>
      </c>
      <c r="E30" s="18">
        <f>D30*0.05</f>
        <v>113.0685</v>
      </c>
      <c r="F30" s="18"/>
      <c r="G30" s="20">
        <v>0</v>
      </c>
      <c r="H30" s="21">
        <v>42.74</v>
      </c>
      <c r="I30" s="42">
        <v>0</v>
      </c>
      <c r="J30" s="42"/>
      <c r="K30" s="11">
        <f>D30+E30-G30+H30-I30-J30</f>
        <v>2417.1784999999995</v>
      </c>
    </row>
    <row r="31" spans="1:11" x14ac:dyDescent="0.25">
      <c r="A31" s="61" t="s">
        <v>60</v>
      </c>
      <c r="B31" s="62" t="s">
        <v>61</v>
      </c>
      <c r="C31" s="63">
        <v>15</v>
      </c>
      <c r="D31" s="11">
        <v>1790.3</v>
      </c>
      <c r="E31" s="18">
        <f>D31*0.05</f>
        <v>89.515000000000001</v>
      </c>
      <c r="F31" s="18"/>
      <c r="G31" s="20">
        <v>0</v>
      </c>
      <c r="H31" s="21">
        <v>86.84</v>
      </c>
      <c r="I31" s="20">
        <v>0</v>
      </c>
      <c r="J31" s="20"/>
      <c r="K31" s="11">
        <f>D31+E31-G31+H31-I31</f>
        <v>1966.655</v>
      </c>
    </row>
    <row r="32" spans="1:11" ht="26.25" customHeight="1" x14ac:dyDescent="0.25">
      <c r="A32" s="61" t="s">
        <v>62</v>
      </c>
      <c r="B32" s="62" t="s">
        <v>61</v>
      </c>
      <c r="C32" s="63">
        <v>15</v>
      </c>
      <c r="D32" s="11">
        <v>1790.3</v>
      </c>
      <c r="E32" s="18">
        <f>D32*0.05</f>
        <v>89.515000000000001</v>
      </c>
      <c r="F32" s="18"/>
      <c r="G32" s="20">
        <v>0</v>
      </c>
      <c r="H32" s="21">
        <v>86.84</v>
      </c>
      <c r="I32" s="20">
        <v>0</v>
      </c>
      <c r="J32" s="20"/>
      <c r="K32" s="11">
        <f>D32+E32-G32+H32-I32</f>
        <v>1966.655</v>
      </c>
    </row>
    <row r="33" spans="1:11" ht="26.25" customHeight="1" x14ac:dyDescent="0.25">
      <c r="A33" s="61" t="s">
        <v>63</v>
      </c>
      <c r="B33" s="62" t="s">
        <v>61</v>
      </c>
      <c r="C33" s="63">
        <v>15</v>
      </c>
      <c r="D33" s="11">
        <v>1790.3</v>
      </c>
      <c r="E33" s="18">
        <f>D33*0.05</f>
        <v>89.515000000000001</v>
      </c>
      <c r="F33" s="18"/>
      <c r="G33" s="20">
        <v>0</v>
      </c>
      <c r="H33" s="21">
        <v>86.84</v>
      </c>
      <c r="I33" s="64">
        <v>0</v>
      </c>
      <c r="J33" s="64"/>
      <c r="K33" s="11">
        <f>D33+E33-G33+H33-I33</f>
        <v>1966.655</v>
      </c>
    </row>
    <row r="34" spans="1:11" x14ac:dyDescent="0.25">
      <c r="A34" s="65" t="s">
        <v>64</v>
      </c>
      <c r="B34" s="62" t="s">
        <v>61</v>
      </c>
      <c r="C34" s="63">
        <v>15</v>
      </c>
      <c r="D34" s="11">
        <v>1790.3</v>
      </c>
      <c r="E34" s="18">
        <f>D34*0.05</f>
        <v>89.515000000000001</v>
      </c>
      <c r="F34" s="18"/>
      <c r="G34" s="20">
        <v>0</v>
      </c>
      <c r="H34" s="21">
        <v>86.84</v>
      </c>
      <c r="I34" s="64">
        <v>0</v>
      </c>
      <c r="J34" s="64"/>
      <c r="K34" s="11">
        <f>D34+E34-G34+H34-I34</f>
        <v>1966.655</v>
      </c>
    </row>
    <row r="35" spans="1:11" ht="10.5" customHeight="1" x14ac:dyDescent="0.25">
      <c r="A35" s="66" t="s">
        <v>65</v>
      </c>
      <c r="B35" s="36" t="s">
        <v>66</v>
      </c>
      <c r="C35" s="37">
        <v>15</v>
      </c>
      <c r="D35" s="11">
        <f>241.34*15</f>
        <v>3620.1</v>
      </c>
      <c r="E35" s="18">
        <f>D35*0.05</f>
        <v>181.005</v>
      </c>
      <c r="F35" s="18">
        <v>250</v>
      </c>
      <c r="G35" s="40">
        <v>165.07</v>
      </c>
      <c r="H35" s="41">
        <v>0</v>
      </c>
      <c r="I35" s="40">
        <v>0</v>
      </c>
      <c r="J35" s="40"/>
      <c r="K35" s="11">
        <f>D35+E35-G35+H35-I35-J35+F35</f>
        <v>3886.0349999999999</v>
      </c>
    </row>
    <row r="36" spans="1:11" x14ac:dyDescent="0.25">
      <c r="A36" s="35" t="s">
        <v>67</v>
      </c>
      <c r="B36" s="36" t="s">
        <v>52</v>
      </c>
      <c r="C36" s="37">
        <v>15</v>
      </c>
      <c r="D36" s="11">
        <v>2261.37</v>
      </c>
      <c r="E36" s="18">
        <f>D36*0.05</f>
        <v>113.0685</v>
      </c>
      <c r="F36" s="18"/>
      <c r="G36" s="20">
        <v>0</v>
      </c>
      <c r="H36" s="21">
        <v>42.74</v>
      </c>
      <c r="I36" s="22">
        <v>0</v>
      </c>
      <c r="J36" s="22"/>
      <c r="K36" s="11">
        <f>D36+E36-G36+H36-I36-J36</f>
        <v>2417.1784999999995</v>
      </c>
    </row>
    <row r="37" spans="1:11" x14ac:dyDescent="0.25">
      <c r="A37" s="33" t="s">
        <v>68</v>
      </c>
      <c r="B37" s="28" t="s">
        <v>69</v>
      </c>
      <c r="C37" s="37">
        <v>15</v>
      </c>
      <c r="D37" s="11">
        <v>3102.45</v>
      </c>
      <c r="E37" s="18">
        <f>D37*0.05</f>
        <v>155.1225</v>
      </c>
      <c r="F37" s="18"/>
      <c r="G37" s="40">
        <v>91.04</v>
      </c>
      <c r="H37" s="41">
        <v>0</v>
      </c>
      <c r="I37" s="40">
        <v>0</v>
      </c>
      <c r="J37" s="40"/>
      <c r="K37" s="11">
        <f>D37+E37-G37+H37-I37-J37</f>
        <v>3166.5324999999998</v>
      </c>
    </row>
    <row r="38" spans="1:11" ht="27" x14ac:dyDescent="0.25">
      <c r="A38" s="67" t="s">
        <v>70</v>
      </c>
      <c r="B38" s="68" t="s">
        <v>71</v>
      </c>
      <c r="C38" s="69">
        <v>15</v>
      </c>
      <c r="D38" s="11">
        <v>6410.6</v>
      </c>
      <c r="E38" s="18">
        <f>D38*0.05</f>
        <v>320.53000000000003</v>
      </c>
      <c r="F38" s="18"/>
      <c r="G38" s="30">
        <v>731.13</v>
      </c>
      <c r="H38" s="31">
        <v>0</v>
      </c>
      <c r="I38" s="32"/>
      <c r="J38" s="32"/>
      <c r="K38" s="11">
        <f>ROUND(D38+E38-G38+H38-I38-J38,0)</f>
        <v>6000</v>
      </c>
    </row>
    <row r="39" spans="1:11" ht="26.25" customHeight="1" x14ac:dyDescent="0.25">
      <c r="A39" s="67" t="s">
        <v>72</v>
      </c>
      <c r="B39" s="68" t="s">
        <v>73</v>
      </c>
      <c r="C39" s="69">
        <v>15</v>
      </c>
      <c r="D39" s="11">
        <v>5242.98</v>
      </c>
      <c r="E39" s="18">
        <v>262.14999999999998</v>
      </c>
      <c r="F39" s="18"/>
      <c r="G39" s="30">
        <v>505.13</v>
      </c>
      <c r="H39" s="31"/>
      <c r="I39" s="32"/>
      <c r="J39" s="32"/>
      <c r="K39" s="11">
        <f>ROUND(D39+E39-G39+H39-I39-J39,0)</f>
        <v>5000</v>
      </c>
    </row>
    <row r="40" spans="1:11" ht="26.25" customHeight="1" x14ac:dyDescent="0.25">
      <c r="A40" s="70" t="s">
        <v>74</v>
      </c>
      <c r="B40" s="68" t="s">
        <v>75</v>
      </c>
      <c r="C40" s="71">
        <v>15</v>
      </c>
      <c r="D40" s="11">
        <v>2261.37</v>
      </c>
      <c r="E40" s="18">
        <f>D40*0.05</f>
        <v>113.0685</v>
      </c>
      <c r="F40" s="18"/>
      <c r="G40" s="20">
        <v>0</v>
      </c>
      <c r="H40" s="21">
        <v>42.74</v>
      </c>
      <c r="I40" s="22">
        <v>0</v>
      </c>
      <c r="J40" s="22"/>
      <c r="K40" s="11">
        <f>D40+E40-G40+H40-I40-J40</f>
        <v>2417.1784999999995</v>
      </c>
    </row>
    <row r="41" spans="1:11" ht="27" x14ac:dyDescent="0.25">
      <c r="A41" s="70" t="s">
        <v>76</v>
      </c>
      <c r="B41" s="68" t="s">
        <v>77</v>
      </c>
      <c r="C41" s="71">
        <v>15</v>
      </c>
      <c r="D41" s="11">
        <v>2261.37</v>
      </c>
      <c r="E41" s="18">
        <f>D41*0.05</f>
        <v>113.0685</v>
      </c>
      <c r="F41" s="18"/>
      <c r="G41" s="20">
        <v>0</v>
      </c>
      <c r="H41" s="21">
        <v>42.74</v>
      </c>
      <c r="I41" s="22">
        <v>0</v>
      </c>
      <c r="J41" s="22"/>
      <c r="K41" s="11">
        <f>D41+E41-G41+H41-I41-J41</f>
        <v>2417.1784999999995</v>
      </c>
    </row>
    <row r="42" spans="1:11" ht="27" x14ac:dyDescent="0.25">
      <c r="A42" s="67" t="s">
        <v>78</v>
      </c>
      <c r="B42" s="68" t="s">
        <v>79</v>
      </c>
      <c r="C42" s="69">
        <v>15</v>
      </c>
      <c r="D42" s="11">
        <v>3102.45</v>
      </c>
      <c r="E42" s="18">
        <f>D42*0.05</f>
        <v>155.1225</v>
      </c>
      <c r="F42" s="18"/>
      <c r="G42" s="30">
        <v>91.04</v>
      </c>
      <c r="H42" s="31">
        <v>0</v>
      </c>
      <c r="I42" s="32">
        <v>0</v>
      </c>
      <c r="J42" s="32"/>
      <c r="K42" s="11">
        <f>D42+E42-G42+H42-I42-J42</f>
        <v>3166.5324999999998</v>
      </c>
    </row>
    <row r="43" spans="1:11" ht="27" x14ac:dyDescent="0.25">
      <c r="A43" s="67" t="s">
        <v>80</v>
      </c>
      <c r="B43" s="68" t="s">
        <v>81</v>
      </c>
      <c r="C43" s="69">
        <v>15</v>
      </c>
      <c r="D43" s="11">
        <f>2261.37/15*C43</f>
        <v>2261.37</v>
      </c>
      <c r="E43" s="18">
        <f>D43*0.05</f>
        <v>113.0685</v>
      </c>
      <c r="F43" s="18">
        <v>250</v>
      </c>
      <c r="G43" s="20">
        <v>0</v>
      </c>
      <c r="H43" s="21">
        <v>42.74</v>
      </c>
      <c r="I43" s="22">
        <v>0</v>
      </c>
      <c r="J43" s="22"/>
      <c r="K43" s="11">
        <f>D43+E43-G43+H43-I43-J43+F43</f>
        <v>2667.1784999999995</v>
      </c>
    </row>
    <row r="44" spans="1:11" ht="18" x14ac:dyDescent="0.25">
      <c r="A44" s="72" t="s">
        <v>82</v>
      </c>
      <c r="B44" s="73" t="s">
        <v>83</v>
      </c>
      <c r="C44" s="74">
        <v>15</v>
      </c>
      <c r="D44" s="11">
        <v>1570.48</v>
      </c>
      <c r="E44" s="18">
        <f>D44*0.05</f>
        <v>78.524000000000001</v>
      </c>
      <c r="F44" s="18"/>
      <c r="G44" s="51">
        <v>0</v>
      </c>
      <c r="H44" s="52">
        <v>112.91</v>
      </c>
      <c r="I44" s="51">
        <v>0</v>
      </c>
      <c r="J44" s="51"/>
      <c r="K44" s="11">
        <f>D44+E44-G44+H44-I44</f>
        <v>1761.914</v>
      </c>
    </row>
    <row r="45" spans="1:11" ht="26.25" customHeight="1" x14ac:dyDescent="0.25">
      <c r="A45" s="75" t="s">
        <v>84</v>
      </c>
      <c r="B45" s="54" t="s">
        <v>85</v>
      </c>
      <c r="C45" s="69">
        <v>15</v>
      </c>
      <c r="D45" s="11">
        <v>787.41</v>
      </c>
      <c r="E45" s="18">
        <f>D45*0.05</f>
        <v>39.3705</v>
      </c>
      <c r="F45" s="18"/>
      <c r="G45" s="76">
        <v>0</v>
      </c>
      <c r="H45" s="77">
        <v>163.17519999999999</v>
      </c>
      <c r="I45" s="78">
        <v>0</v>
      </c>
      <c r="J45" s="78"/>
      <c r="K45" s="11">
        <f>D45+E45-G45+H45-I45-J45+F45</f>
        <v>989.95569999999998</v>
      </c>
    </row>
    <row r="46" spans="1:11" ht="26.25" customHeight="1" x14ac:dyDescent="0.25">
      <c r="A46" s="75" t="s">
        <v>86</v>
      </c>
      <c r="B46" s="54" t="s">
        <v>87</v>
      </c>
      <c r="C46" s="74">
        <v>15</v>
      </c>
      <c r="D46" s="11">
        <v>1790.3025</v>
      </c>
      <c r="E46" s="18">
        <f>D46*0.05</f>
        <v>89.515125000000012</v>
      </c>
      <c r="F46" s="18"/>
      <c r="G46" s="20">
        <v>0</v>
      </c>
      <c r="H46" s="21">
        <v>86.840079999999986</v>
      </c>
      <c r="I46" s="78">
        <v>0</v>
      </c>
      <c r="J46" s="78"/>
      <c r="K46" s="11">
        <f>D46+E46-G46+H46-I46-J46+F46</f>
        <v>1966.6577050000001</v>
      </c>
    </row>
    <row r="47" spans="1:11" s="80" customFormat="1" ht="26.25" customHeight="1" x14ac:dyDescent="0.25">
      <c r="A47" s="79" t="s">
        <v>88</v>
      </c>
      <c r="B47" s="54" t="s">
        <v>87</v>
      </c>
      <c r="C47" s="74">
        <v>15</v>
      </c>
      <c r="D47" s="11">
        <v>1790.3025</v>
      </c>
      <c r="E47" s="18">
        <f>D47*0.05</f>
        <v>89.515125000000012</v>
      </c>
      <c r="F47" s="18"/>
      <c r="G47" s="20">
        <v>0</v>
      </c>
      <c r="H47" s="21">
        <v>86.840079999999986</v>
      </c>
      <c r="I47" s="78">
        <v>0</v>
      </c>
      <c r="J47" s="78"/>
      <c r="K47" s="11">
        <f>D47+E47-G47+H47-I47-J47+F47</f>
        <v>1966.6577050000001</v>
      </c>
    </row>
    <row r="48" spans="1:11" s="80" customFormat="1" ht="26.25" customHeight="1" x14ac:dyDescent="0.25">
      <c r="A48" s="79" t="s">
        <v>89</v>
      </c>
      <c r="B48" s="54" t="s">
        <v>90</v>
      </c>
      <c r="C48" s="74">
        <v>15</v>
      </c>
      <c r="D48" s="11">
        <v>2460.6675</v>
      </c>
      <c r="E48" s="18">
        <f>D48*0.05</f>
        <v>123.03337500000001</v>
      </c>
      <c r="F48" s="18"/>
      <c r="G48" s="20">
        <v>0</v>
      </c>
      <c r="H48" s="21">
        <v>14.031103999999999</v>
      </c>
      <c r="I48" s="78">
        <v>0</v>
      </c>
      <c r="J48" s="78"/>
      <c r="K48" s="11">
        <f>D48+E48-G48+H48-I48-J48+F48</f>
        <v>2597.7319790000001</v>
      </c>
    </row>
    <row r="49" spans="1:11" x14ac:dyDescent="0.25">
      <c r="A49" s="79" t="s">
        <v>91</v>
      </c>
      <c r="B49" s="54" t="s">
        <v>90</v>
      </c>
      <c r="C49" s="55">
        <v>15</v>
      </c>
      <c r="D49" s="11">
        <v>2460.6675</v>
      </c>
      <c r="E49" s="18">
        <f>D49*0.05</f>
        <v>123.03337500000001</v>
      </c>
      <c r="F49" s="18"/>
      <c r="G49" s="20">
        <v>0</v>
      </c>
      <c r="H49" s="21">
        <v>14.031103999999999</v>
      </c>
      <c r="I49" s="78">
        <v>0</v>
      </c>
      <c r="J49" s="78"/>
      <c r="K49" s="11">
        <f>D49+E49-G49+H49-I49-J49+F49</f>
        <v>2597.7319790000001</v>
      </c>
    </row>
    <row r="50" spans="1:11" ht="18" x14ac:dyDescent="0.25">
      <c r="A50" s="79" t="s">
        <v>92</v>
      </c>
      <c r="B50" s="54" t="s">
        <v>93</v>
      </c>
      <c r="C50" s="55">
        <v>15</v>
      </c>
      <c r="D50" s="11">
        <v>3298.8074999999999</v>
      </c>
      <c r="E50" s="18">
        <f>D50*0.05</f>
        <v>164.94037500000002</v>
      </c>
      <c r="F50" s="18"/>
      <c r="G50" s="30">
        <v>112.40852799999999</v>
      </c>
      <c r="H50" s="31">
        <v>0</v>
      </c>
      <c r="I50" s="78">
        <v>0</v>
      </c>
      <c r="J50" s="78"/>
      <c r="K50" s="11">
        <f>D50+E50-G50+H50-I50-J50+F50</f>
        <v>3351.3393470000001</v>
      </c>
    </row>
    <row r="51" spans="1:11" x14ac:dyDescent="0.25">
      <c r="A51" s="53" t="s">
        <v>94</v>
      </c>
      <c r="B51" s="54" t="s">
        <v>95</v>
      </c>
      <c r="C51" s="55">
        <v>15</v>
      </c>
      <c r="D51" s="11">
        <v>1731.135</v>
      </c>
      <c r="E51" s="18">
        <f>D51*0.05</f>
        <v>86.556750000000008</v>
      </c>
      <c r="F51" s="18"/>
      <c r="G51" s="81">
        <v>0</v>
      </c>
      <c r="H51" s="82">
        <v>95.726800000000011</v>
      </c>
      <c r="I51" s="78">
        <v>0</v>
      </c>
      <c r="J51" s="78"/>
      <c r="K51" s="11">
        <f>D51+E51-G51+H51-I51-J51+F51</f>
        <v>1913.4185499999999</v>
      </c>
    </row>
    <row r="52" spans="1:11" x14ac:dyDescent="0.25">
      <c r="A52" s="53" t="s">
        <v>96</v>
      </c>
      <c r="B52" s="54" t="s">
        <v>95</v>
      </c>
      <c r="C52" s="55">
        <v>11</v>
      </c>
      <c r="D52" s="11">
        <f>1731.14/15*11</f>
        <v>1269.5026666666668</v>
      </c>
      <c r="E52" s="18">
        <f>D52*0.05</f>
        <v>63.475133333333339</v>
      </c>
      <c r="F52" s="18"/>
      <c r="G52" s="81">
        <v>0</v>
      </c>
      <c r="H52" s="82">
        <v>95.726800000000011</v>
      </c>
      <c r="I52" s="78">
        <v>0</v>
      </c>
      <c r="J52" s="78"/>
      <c r="K52" s="11">
        <f>D52+E52-G52+H52-I52-J52+F52</f>
        <v>1428.7046</v>
      </c>
    </row>
    <row r="53" spans="1:11" ht="23.25" customHeight="1" x14ac:dyDescent="0.25">
      <c r="A53" s="61" t="s">
        <v>97</v>
      </c>
      <c r="B53" s="83" t="s">
        <v>98</v>
      </c>
      <c r="C53" s="74">
        <v>15</v>
      </c>
      <c r="D53" s="11">
        <v>1790.3025</v>
      </c>
      <c r="E53" s="18">
        <f>D53*0.05</f>
        <v>89.515125000000012</v>
      </c>
      <c r="F53" s="18"/>
      <c r="G53" s="20">
        <v>0</v>
      </c>
      <c r="H53" s="21">
        <v>86.840079999999986</v>
      </c>
      <c r="I53" s="64">
        <v>0</v>
      </c>
      <c r="J53" s="64"/>
      <c r="K53" s="11">
        <f>D53+E53-G53+H53-I53-J53+F53</f>
        <v>1966.6577050000001</v>
      </c>
    </row>
    <row r="54" spans="1:11" ht="23.25" customHeight="1" x14ac:dyDescent="0.25">
      <c r="A54" s="35" t="s">
        <v>99</v>
      </c>
      <c r="B54" s="36" t="s">
        <v>36</v>
      </c>
      <c r="C54" s="37">
        <v>15</v>
      </c>
      <c r="D54" s="11">
        <f>2243.95/15*15</f>
        <v>2243.9499999999998</v>
      </c>
      <c r="E54" s="18">
        <f>D54*0.05</f>
        <v>112.19749999999999</v>
      </c>
      <c r="F54" s="18"/>
      <c r="G54" s="20"/>
      <c r="H54" s="21">
        <v>43.85</v>
      </c>
      <c r="I54" s="22">
        <v>0</v>
      </c>
      <c r="J54" s="22"/>
      <c r="K54" s="11">
        <f>D54+E54-G54+H54-I54-J54+F54</f>
        <v>2399.9974999999999</v>
      </c>
    </row>
    <row r="55" spans="1:11" ht="12.75" customHeight="1" x14ac:dyDescent="0.25">
      <c r="A55" s="84" t="s">
        <v>100</v>
      </c>
      <c r="B55" s="83" t="s">
        <v>98</v>
      </c>
      <c r="C55" s="74">
        <v>15</v>
      </c>
      <c r="D55" s="11">
        <v>1790.3025</v>
      </c>
      <c r="E55" s="18">
        <f>D55*0.05</f>
        <v>89.515125000000012</v>
      </c>
      <c r="F55" s="18"/>
      <c r="G55" s="20">
        <v>0</v>
      </c>
      <c r="H55" s="21">
        <v>86.840079999999986</v>
      </c>
      <c r="I55" s="64"/>
      <c r="J55" s="64"/>
      <c r="K55" s="11">
        <f>D55+E55-G55+H55-I55-J55+F55</f>
        <v>1966.6577050000001</v>
      </c>
    </row>
    <row r="56" spans="1:11" ht="12.75" customHeight="1" x14ac:dyDescent="0.25">
      <c r="A56" s="85" t="s">
        <v>101</v>
      </c>
      <c r="B56" s="86" t="s">
        <v>102</v>
      </c>
      <c r="C56" s="74">
        <v>15</v>
      </c>
      <c r="D56" s="11">
        <v>3169.08</v>
      </c>
      <c r="E56" s="18">
        <f>D56*0.05</f>
        <v>158.45400000000001</v>
      </c>
      <c r="F56" s="18"/>
      <c r="G56" s="87">
        <v>98.294175999999993</v>
      </c>
      <c r="H56" s="88">
        <v>0</v>
      </c>
      <c r="I56" s="87"/>
      <c r="J56" s="87"/>
      <c r="K56" s="11">
        <f>D56+E56-G56+H56-I56</f>
        <v>3229.2398240000002</v>
      </c>
    </row>
    <row r="57" spans="1:11" x14ac:dyDescent="0.25">
      <c r="A57" s="89" t="s">
        <v>103</v>
      </c>
      <c r="B57" s="90" t="s">
        <v>104</v>
      </c>
      <c r="C57" s="74">
        <v>15</v>
      </c>
      <c r="D57" s="56">
        <v>2919.2174999999997</v>
      </c>
      <c r="E57" s="18">
        <f>D57*0.05</f>
        <v>145.96087499999999</v>
      </c>
      <c r="F57" s="18"/>
      <c r="G57" s="56">
        <v>50.859135999999978</v>
      </c>
      <c r="H57" s="31">
        <v>0</v>
      </c>
      <c r="I57" s="56">
        <v>0</v>
      </c>
      <c r="J57" s="56"/>
      <c r="K57" s="11">
        <f>D57+E57-G57+H57-I57</f>
        <v>3014.3192389999995</v>
      </c>
    </row>
    <row r="58" spans="1:11" s="34" customFormat="1" ht="27" x14ac:dyDescent="0.25">
      <c r="A58" s="89" t="s">
        <v>105</v>
      </c>
      <c r="B58" s="91" t="s">
        <v>106</v>
      </c>
      <c r="C58" s="74">
        <v>15</v>
      </c>
      <c r="D58" s="11">
        <v>3350.5049999999997</v>
      </c>
      <c r="E58" s="18">
        <f>D58*0.05</f>
        <v>167.52525</v>
      </c>
      <c r="F58" s="18"/>
      <c r="G58" s="30">
        <v>118.03321599999995</v>
      </c>
      <c r="H58" s="31">
        <v>0</v>
      </c>
      <c r="I58" s="78">
        <v>0</v>
      </c>
      <c r="J58" s="78"/>
      <c r="K58" s="11">
        <f>ROUND(D58+E58-G58+H58-I58-J58,0)</f>
        <v>3400</v>
      </c>
    </row>
    <row r="59" spans="1:11" s="46" customFormat="1" ht="18" x14ac:dyDescent="0.25">
      <c r="A59" s="89" t="s">
        <v>107</v>
      </c>
      <c r="B59" s="91" t="s">
        <v>108</v>
      </c>
      <c r="C59" s="74">
        <v>15</v>
      </c>
      <c r="D59" s="11">
        <v>3102.4500000000003</v>
      </c>
      <c r="E59" s="18">
        <f>D59*0.05</f>
        <v>155.12250000000003</v>
      </c>
      <c r="F59" s="18"/>
      <c r="G59" s="20">
        <v>91.044832000000014</v>
      </c>
      <c r="H59" s="21">
        <v>0</v>
      </c>
      <c r="I59" s="20">
        <v>0</v>
      </c>
      <c r="J59" s="20"/>
      <c r="K59" s="11">
        <f>D59+E59-G59+H59-I59</f>
        <v>3166.5276680000002</v>
      </c>
    </row>
    <row r="60" spans="1:11" ht="27" x14ac:dyDescent="0.25">
      <c r="A60" s="89" t="s">
        <v>109</v>
      </c>
      <c r="B60" s="91" t="s">
        <v>110</v>
      </c>
      <c r="C60" s="74">
        <v>15</v>
      </c>
      <c r="D60" s="11">
        <v>1116.855</v>
      </c>
      <c r="E60" s="18">
        <f>D60*0.05</f>
        <v>55.842750000000002</v>
      </c>
      <c r="F60" s="18"/>
      <c r="G60" s="56">
        <v>0</v>
      </c>
      <c r="H60" s="57">
        <v>141.94072</v>
      </c>
      <c r="I60" s="56">
        <v>0</v>
      </c>
      <c r="J60" s="56"/>
      <c r="K60" s="11">
        <f>D60+E60-G60+H60-I60</f>
        <v>1314.6384700000001</v>
      </c>
    </row>
    <row r="61" spans="1:11" x14ac:dyDescent="0.25">
      <c r="A61" s="89" t="s">
        <v>111</v>
      </c>
      <c r="B61" s="91" t="s">
        <v>112</v>
      </c>
      <c r="C61" s="74">
        <v>15</v>
      </c>
      <c r="D61" s="11">
        <v>2904</v>
      </c>
      <c r="E61" s="18">
        <f>D61*0.05</f>
        <v>145.20000000000002</v>
      </c>
      <c r="F61" s="18"/>
      <c r="G61" s="20">
        <v>49.2</v>
      </c>
      <c r="H61" s="21"/>
      <c r="I61" s="20">
        <v>0</v>
      </c>
      <c r="J61" s="20"/>
      <c r="K61" s="11">
        <f>ROUND(D61+E61-G61+H61-I61-J61,0)</f>
        <v>3000</v>
      </c>
    </row>
    <row r="62" spans="1:11" ht="18" x14ac:dyDescent="0.25">
      <c r="A62" s="89" t="s">
        <v>113</v>
      </c>
      <c r="B62" s="91" t="s">
        <v>114</v>
      </c>
      <c r="C62" s="74">
        <v>15</v>
      </c>
      <c r="D62" s="11">
        <v>2957.13</v>
      </c>
      <c r="E62" s="18">
        <f>D62*0.05</f>
        <v>147.85650000000001</v>
      </c>
      <c r="F62" s="18"/>
      <c r="G62" s="56">
        <v>54.984016000000025</v>
      </c>
      <c r="H62" s="57">
        <v>0</v>
      </c>
      <c r="I62" s="56">
        <v>0</v>
      </c>
      <c r="J62" s="56"/>
      <c r="K62" s="11">
        <f>ROUND(D62+E62-G62+H62-I62-J62,0)</f>
        <v>3050</v>
      </c>
    </row>
    <row r="63" spans="1:11" x14ac:dyDescent="0.25">
      <c r="A63" s="84" t="s">
        <v>115</v>
      </c>
      <c r="B63" s="83" t="s">
        <v>116</v>
      </c>
      <c r="C63" s="74">
        <v>15</v>
      </c>
      <c r="D63" s="11">
        <v>3102.45</v>
      </c>
      <c r="E63" s="18">
        <f>D63*0.05</f>
        <v>155.1225</v>
      </c>
      <c r="F63" s="18"/>
      <c r="G63" s="20">
        <v>91.044832000000014</v>
      </c>
      <c r="H63" s="21">
        <v>0</v>
      </c>
      <c r="I63" s="20">
        <v>0</v>
      </c>
      <c r="J63" s="20"/>
      <c r="K63" s="11">
        <f>D63+E63-G63+H63-I63-J63</f>
        <v>3166.5276679999997</v>
      </c>
    </row>
    <row r="64" spans="1:11" ht="15.75" customHeight="1" x14ac:dyDescent="0.25">
      <c r="A64" s="13" t="s">
        <v>117</v>
      </c>
      <c r="B64" s="92" t="s">
        <v>118</v>
      </c>
      <c r="C64" s="74">
        <v>15</v>
      </c>
      <c r="D64" s="11">
        <v>4304.7700000000004</v>
      </c>
      <c r="E64" s="18">
        <f>D64*0.05</f>
        <v>215.23850000000004</v>
      </c>
      <c r="F64" s="18"/>
      <c r="G64" s="11">
        <v>160.54</v>
      </c>
      <c r="H64" s="12">
        <v>0</v>
      </c>
      <c r="I64" s="11">
        <v>0</v>
      </c>
      <c r="J64" s="11"/>
      <c r="K64" s="11">
        <f>D64+E64-G64+H64-I64-J64</f>
        <v>4359.4685000000009</v>
      </c>
    </row>
    <row r="65" spans="1:11" ht="18" x14ac:dyDescent="0.25">
      <c r="A65" s="84" t="s">
        <v>119</v>
      </c>
      <c r="B65" s="83" t="s">
        <v>118</v>
      </c>
      <c r="C65" s="74">
        <v>15</v>
      </c>
      <c r="D65" s="11">
        <v>3142.53</v>
      </c>
      <c r="E65" s="18">
        <f>D65*0.05</f>
        <v>157.12650000000002</v>
      </c>
      <c r="F65" s="18"/>
      <c r="G65" s="20">
        <v>95.405536000000012</v>
      </c>
      <c r="H65" s="21">
        <v>0</v>
      </c>
      <c r="I65" s="20">
        <v>0</v>
      </c>
      <c r="J65" s="20">
        <v>233.33</v>
      </c>
      <c r="K65" s="11">
        <f>D65+E65-G65+H65-I65-J65</f>
        <v>2970.9209639999999</v>
      </c>
    </row>
    <row r="66" spans="1:11" x14ac:dyDescent="0.25">
      <c r="A66" s="84" t="s">
        <v>120</v>
      </c>
      <c r="B66" s="83" t="s">
        <v>121</v>
      </c>
      <c r="C66" s="74">
        <v>15</v>
      </c>
      <c r="D66" s="11">
        <v>3456.76</v>
      </c>
      <c r="E66" s="18">
        <f>D66*0.05</f>
        <v>172.83800000000002</v>
      </c>
      <c r="F66" s="18"/>
      <c r="G66" s="20">
        <v>129.6</v>
      </c>
      <c r="H66" s="21">
        <v>0</v>
      </c>
      <c r="I66" s="20">
        <v>0</v>
      </c>
      <c r="J66" s="20"/>
      <c r="K66" s="11">
        <f>D66+E66-G66+H66-I66-J66</f>
        <v>3499.9980000000005</v>
      </c>
    </row>
    <row r="67" spans="1:11" ht="26.25" customHeight="1" x14ac:dyDescent="0.25">
      <c r="A67" s="13" t="s">
        <v>122</v>
      </c>
      <c r="B67" s="93" t="s">
        <v>123</v>
      </c>
      <c r="C67" s="49">
        <v>15</v>
      </c>
      <c r="D67" s="11">
        <v>3102.4500000000003</v>
      </c>
      <c r="E67" s="18">
        <f>D67*0.05</f>
        <v>155.12250000000003</v>
      </c>
      <c r="F67" s="18"/>
      <c r="G67" s="20">
        <v>91.044832000000014</v>
      </c>
      <c r="H67" s="21">
        <v>0</v>
      </c>
      <c r="I67" s="20">
        <v>0</v>
      </c>
      <c r="J67" s="20"/>
      <c r="K67" s="11">
        <f>D67+E67-G67+H67-I67-J67</f>
        <v>3166.5276680000002</v>
      </c>
    </row>
    <row r="68" spans="1:11" ht="26.25" customHeight="1" x14ac:dyDescent="0.25">
      <c r="A68" s="13" t="s">
        <v>124</v>
      </c>
      <c r="B68" s="93" t="s">
        <v>125</v>
      </c>
      <c r="C68" s="49">
        <v>15</v>
      </c>
      <c r="D68" s="11">
        <v>2261.3700000000003</v>
      </c>
      <c r="E68" s="18">
        <f>D68*0.05</f>
        <v>113.06850000000003</v>
      </c>
      <c r="F68" s="18"/>
      <c r="G68" s="20">
        <v>0</v>
      </c>
      <c r="H68" s="21">
        <v>42.741759999999971</v>
      </c>
      <c r="I68" s="11">
        <v>0</v>
      </c>
      <c r="J68" s="11"/>
      <c r="K68" s="11">
        <f>D68+E68-G68+H68-I68-J68</f>
        <v>2417.1802600000001</v>
      </c>
    </row>
    <row r="69" spans="1:11" ht="26.25" customHeight="1" x14ac:dyDescent="0.25">
      <c r="A69" s="8" t="s">
        <v>126</v>
      </c>
      <c r="B69" s="9" t="s">
        <v>127</v>
      </c>
      <c r="C69" s="49">
        <v>0</v>
      </c>
      <c r="D69" s="11">
        <f>3102.45/15*C69</f>
        <v>0</v>
      </c>
      <c r="E69" s="18">
        <f>D69*0.05</f>
        <v>0</v>
      </c>
      <c r="F69" s="18"/>
      <c r="G69" s="20">
        <v>0</v>
      </c>
      <c r="H69" s="21">
        <v>0</v>
      </c>
      <c r="I69" s="20">
        <v>0</v>
      </c>
      <c r="J69" s="20"/>
      <c r="K69" s="11">
        <f>D69+E69-G69+H69-I69-J69</f>
        <v>0</v>
      </c>
    </row>
    <row r="70" spans="1:11" ht="26.25" customHeight="1" x14ac:dyDescent="0.25">
      <c r="A70" s="13" t="s">
        <v>128</v>
      </c>
      <c r="B70" s="93" t="s">
        <v>129</v>
      </c>
      <c r="C70" s="49">
        <v>15</v>
      </c>
      <c r="D70" s="11">
        <v>2261.3700000000003</v>
      </c>
      <c r="E70" s="18">
        <f>D70*0.05</f>
        <v>113.06850000000003</v>
      </c>
      <c r="F70" s="18"/>
      <c r="G70" s="20">
        <v>0</v>
      </c>
      <c r="H70" s="21">
        <v>42.741759999999971</v>
      </c>
      <c r="I70" s="11">
        <v>0</v>
      </c>
      <c r="J70" s="11"/>
      <c r="K70" s="11">
        <f>D70+E70-G70+H70-I70-J70</f>
        <v>2417.1802600000001</v>
      </c>
    </row>
    <row r="71" spans="1:11" x14ac:dyDescent="0.25">
      <c r="A71" s="13" t="s">
        <v>130</v>
      </c>
      <c r="B71" s="93" t="s">
        <v>131</v>
      </c>
      <c r="C71" s="49">
        <v>15</v>
      </c>
      <c r="D71" s="11">
        <v>3102.45</v>
      </c>
      <c r="E71" s="18">
        <f>D71*0.05</f>
        <v>155.1225</v>
      </c>
      <c r="F71" s="18"/>
      <c r="G71" s="20">
        <v>91.044832000000014</v>
      </c>
      <c r="H71" s="21">
        <v>0</v>
      </c>
      <c r="I71" s="20">
        <v>0</v>
      </c>
      <c r="J71" s="20"/>
      <c r="K71" s="94">
        <f>D71+E71-G71+H71-I71-J71</f>
        <v>3166.5276679999997</v>
      </c>
    </row>
    <row r="72" spans="1:11" ht="18" x14ac:dyDescent="0.25">
      <c r="A72" s="13" t="s">
        <v>132</v>
      </c>
      <c r="B72" s="93" t="s">
        <v>133</v>
      </c>
      <c r="C72" s="49">
        <v>15</v>
      </c>
      <c r="D72" s="11">
        <v>3102.4500000000003</v>
      </c>
      <c r="E72" s="95">
        <f>D72*0.05</f>
        <v>155.12250000000003</v>
      </c>
      <c r="F72" s="95">
        <v>250</v>
      </c>
      <c r="G72" s="96">
        <v>91.044832000000014</v>
      </c>
      <c r="H72" s="97">
        <v>0</v>
      </c>
      <c r="I72" s="96">
        <v>0</v>
      </c>
      <c r="J72" s="96"/>
      <c r="K72" s="94">
        <f>D72+E72-G72+H72-I72-J72+F72</f>
        <v>3416.5276680000002</v>
      </c>
    </row>
    <row r="73" spans="1:11" ht="27" x14ac:dyDescent="0.25">
      <c r="A73" s="13" t="s">
        <v>134</v>
      </c>
      <c r="B73" s="93" t="s">
        <v>135</v>
      </c>
      <c r="C73" s="49">
        <v>15</v>
      </c>
      <c r="D73" s="11">
        <v>3102.45</v>
      </c>
      <c r="E73" s="18">
        <f>D73*0.05</f>
        <v>155.1225</v>
      </c>
      <c r="F73" s="18"/>
      <c r="G73" s="98">
        <v>91.04</v>
      </c>
      <c r="H73" s="99">
        <v>0</v>
      </c>
      <c r="I73" s="32">
        <v>0</v>
      </c>
      <c r="J73" s="32"/>
      <c r="K73" s="11">
        <f>D73+E73-G73+H73-I73-J73</f>
        <v>3166.5324999999998</v>
      </c>
    </row>
    <row r="74" spans="1:11" ht="27" x14ac:dyDescent="0.25">
      <c r="A74" s="35" t="s">
        <v>136</v>
      </c>
      <c r="B74" s="68" t="s">
        <v>137</v>
      </c>
      <c r="C74" s="69">
        <v>15</v>
      </c>
      <c r="D74" s="11">
        <v>2261.3700000000003</v>
      </c>
      <c r="E74" s="18">
        <f>D74*0.05</f>
        <v>113.06850000000003</v>
      </c>
      <c r="F74" s="18"/>
      <c r="G74" s="20">
        <v>0</v>
      </c>
      <c r="H74" s="21">
        <v>42.741759999999971</v>
      </c>
      <c r="I74" s="11">
        <v>0</v>
      </c>
      <c r="J74" s="11"/>
      <c r="K74" s="11">
        <f>D74+E74-G74+H74-I74-J74</f>
        <v>2417.1802600000001</v>
      </c>
    </row>
    <row r="75" spans="1:11" ht="18" x14ac:dyDescent="0.25">
      <c r="A75" s="13" t="s">
        <v>138</v>
      </c>
      <c r="B75" s="93" t="s">
        <v>139</v>
      </c>
      <c r="C75" s="49">
        <v>15</v>
      </c>
      <c r="D75" s="11">
        <v>3102.4500000000003</v>
      </c>
      <c r="E75" s="18">
        <f>D75*0.05</f>
        <v>155.12250000000003</v>
      </c>
      <c r="F75" s="18"/>
      <c r="G75" s="20">
        <v>91.044832000000014</v>
      </c>
      <c r="H75" s="21">
        <v>0</v>
      </c>
      <c r="I75" s="96">
        <v>0</v>
      </c>
      <c r="J75" s="20"/>
      <c r="K75" s="11">
        <f>D75+E75-G75+H75-I75-J75</f>
        <v>3166.5276680000002</v>
      </c>
    </row>
    <row r="76" spans="1:11" ht="26.25" customHeight="1" x14ac:dyDescent="0.25">
      <c r="A76" s="13" t="s">
        <v>140</v>
      </c>
      <c r="B76" s="93" t="s">
        <v>141</v>
      </c>
      <c r="C76" s="49">
        <v>15</v>
      </c>
      <c r="D76" s="11">
        <f>3102.45/15*C76</f>
        <v>3102.45</v>
      </c>
      <c r="E76" s="18">
        <f>D76*0.05</f>
        <v>155.1225</v>
      </c>
      <c r="F76" s="18"/>
      <c r="G76" s="20">
        <v>91.044832000000014</v>
      </c>
      <c r="H76" s="21">
        <v>0</v>
      </c>
      <c r="I76" s="20">
        <v>0</v>
      </c>
      <c r="J76" s="20"/>
      <c r="K76" s="11">
        <f>D76+E76-G76+H76-I76-J76</f>
        <v>3166.5276679999997</v>
      </c>
    </row>
    <row r="77" spans="1:11" ht="26.25" customHeight="1" x14ac:dyDescent="0.25">
      <c r="A77" s="100" t="s">
        <v>142</v>
      </c>
      <c r="B77" s="101" t="s">
        <v>143</v>
      </c>
      <c r="C77" s="102">
        <v>15</v>
      </c>
      <c r="D77" s="103">
        <v>4227.1499999999996</v>
      </c>
      <c r="E77" s="18">
        <f>D77*0.05</f>
        <v>211.35749999999999</v>
      </c>
      <c r="F77" s="18">
        <v>1000</v>
      </c>
      <c r="G77" s="103">
        <v>338.51</v>
      </c>
      <c r="H77" s="104">
        <v>0</v>
      </c>
      <c r="I77" s="105">
        <v>0</v>
      </c>
      <c r="J77" s="78"/>
      <c r="K77" s="11">
        <f>ROUND(D77+E77-G77+H77-I77-J77,0)+F77</f>
        <v>5100</v>
      </c>
    </row>
    <row r="78" spans="1:11" s="80" customFormat="1" ht="26.25" customHeight="1" x14ac:dyDescent="0.25">
      <c r="A78" s="43" t="s">
        <v>144</v>
      </c>
      <c r="B78" s="93" t="s">
        <v>145</v>
      </c>
      <c r="C78" s="55">
        <v>15</v>
      </c>
      <c r="D78" s="11">
        <v>2957.13</v>
      </c>
      <c r="E78" s="18">
        <f>D78*0.05</f>
        <v>147.85650000000001</v>
      </c>
      <c r="F78" s="18">
        <v>1000</v>
      </c>
      <c r="G78" s="81">
        <v>54.99</v>
      </c>
      <c r="H78" s="82">
        <v>0</v>
      </c>
      <c r="I78" s="78">
        <v>0</v>
      </c>
      <c r="J78" s="78"/>
      <c r="K78" s="11">
        <f>ROUND(D78+E78-G78+H78-I78-J78,0)+F78</f>
        <v>4050</v>
      </c>
    </row>
    <row r="79" spans="1:11" s="80" customFormat="1" ht="26.25" customHeight="1" x14ac:dyDescent="0.25">
      <c r="A79" s="43" t="s">
        <v>146</v>
      </c>
      <c r="B79" s="93" t="s">
        <v>145</v>
      </c>
      <c r="C79" s="55">
        <v>15</v>
      </c>
      <c r="D79" s="11">
        <v>2691.5099999999998</v>
      </c>
      <c r="E79" s="18">
        <f>D79*0.05</f>
        <v>134.57550000000001</v>
      </c>
      <c r="F79" s="18">
        <v>1000</v>
      </c>
      <c r="G79" s="81">
        <v>26.09</v>
      </c>
      <c r="H79" s="82">
        <v>0</v>
      </c>
      <c r="I79" s="78">
        <v>0</v>
      </c>
      <c r="J79" s="78"/>
      <c r="K79" s="11">
        <f>ROUND(D79+E79-G79+H79-I79-J79,0)+F79</f>
        <v>3800</v>
      </c>
    </row>
    <row r="80" spans="1:11" s="80" customFormat="1" ht="40.5" customHeight="1" x14ac:dyDescent="0.25">
      <c r="A80" s="53" t="s">
        <v>147</v>
      </c>
      <c r="B80" s="54" t="s">
        <v>148</v>
      </c>
      <c r="C80" s="55">
        <v>15</v>
      </c>
      <c r="D80" s="11">
        <v>2957.13</v>
      </c>
      <c r="E80" s="18">
        <f>D80*0.05</f>
        <v>147.85650000000001</v>
      </c>
      <c r="F80" s="18"/>
      <c r="G80" s="81">
        <v>54.99</v>
      </c>
      <c r="H80" s="82">
        <v>0</v>
      </c>
      <c r="I80" s="78">
        <v>0</v>
      </c>
      <c r="J80" s="78"/>
      <c r="K80" s="11">
        <f>ROUND(D80+E80-G80+H80-I80-J80,0)</f>
        <v>3050</v>
      </c>
    </row>
    <row r="81" spans="1:11" ht="26.25" customHeight="1" x14ac:dyDescent="0.25">
      <c r="A81" s="53" t="s">
        <v>149</v>
      </c>
      <c r="B81" s="54" t="s">
        <v>148</v>
      </c>
      <c r="C81" s="55">
        <v>15</v>
      </c>
      <c r="D81" s="11">
        <v>3114.8355000000001</v>
      </c>
      <c r="E81" s="18">
        <f>D81*0.05</f>
        <v>155.74177500000002</v>
      </c>
      <c r="F81" s="18"/>
      <c r="G81" s="81">
        <v>92.392374400000023</v>
      </c>
      <c r="H81" s="82">
        <v>0</v>
      </c>
      <c r="I81" s="78">
        <v>0</v>
      </c>
      <c r="J81" s="78"/>
      <c r="K81" s="11">
        <f>D81+E81-G81+H81-I81</f>
        <v>3178.1849006000002</v>
      </c>
    </row>
    <row r="82" spans="1:11" x14ac:dyDescent="0.25">
      <c r="A82" s="53" t="s">
        <v>150</v>
      </c>
      <c r="B82" s="54" t="s">
        <v>148</v>
      </c>
      <c r="C82" s="55">
        <v>15</v>
      </c>
      <c r="D82" s="11">
        <v>2957.13</v>
      </c>
      <c r="E82" s="18">
        <f>D82*0.05</f>
        <v>147.85650000000001</v>
      </c>
      <c r="F82" s="18"/>
      <c r="G82" s="81">
        <v>54.99</v>
      </c>
      <c r="H82" s="88">
        <v>0</v>
      </c>
      <c r="I82" s="87">
        <v>0</v>
      </c>
      <c r="J82" s="87"/>
      <c r="K82" s="11">
        <f>ROUND(D82+E82-G82+H82-I82-J82,0)</f>
        <v>3050</v>
      </c>
    </row>
    <row r="83" spans="1:11" x14ac:dyDescent="0.25">
      <c r="A83" s="53" t="s">
        <v>151</v>
      </c>
      <c r="B83" s="54" t="s">
        <v>148</v>
      </c>
      <c r="C83" s="55">
        <v>15</v>
      </c>
      <c r="D83" s="11">
        <v>2957.13</v>
      </c>
      <c r="E83" s="18">
        <f>D83*0.05</f>
        <v>147.85650000000001</v>
      </c>
      <c r="F83" s="18"/>
      <c r="G83" s="81">
        <v>54.99</v>
      </c>
      <c r="H83" s="88">
        <v>0</v>
      </c>
      <c r="I83" s="87">
        <v>0</v>
      </c>
      <c r="J83" s="87"/>
      <c r="K83" s="11">
        <f>ROUND(D83+E83-G83+H83-I83-J83,0)</f>
        <v>3050</v>
      </c>
    </row>
    <row r="84" spans="1:11" x14ac:dyDescent="0.25">
      <c r="A84" s="53" t="s">
        <v>152</v>
      </c>
      <c r="B84" s="54" t="s">
        <v>148</v>
      </c>
      <c r="C84" s="55">
        <v>15</v>
      </c>
      <c r="D84" s="11">
        <v>2957.13</v>
      </c>
      <c r="E84" s="18">
        <f>D84*0.05</f>
        <v>147.85650000000001</v>
      </c>
      <c r="F84" s="18"/>
      <c r="G84" s="81">
        <v>54.99</v>
      </c>
      <c r="H84" s="88">
        <v>0</v>
      </c>
      <c r="I84" s="87">
        <v>0</v>
      </c>
      <c r="J84" s="87"/>
      <c r="K84" s="11">
        <f>ROUND(D84+E84-G84+H84-I84-J84,0)</f>
        <v>3050</v>
      </c>
    </row>
    <row r="85" spans="1:11" x14ac:dyDescent="0.25">
      <c r="A85" s="53" t="s">
        <v>153</v>
      </c>
      <c r="B85" s="54" t="s">
        <v>148</v>
      </c>
      <c r="C85" s="55">
        <v>15</v>
      </c>
      <c r="D85" s="11">
        <v>2957.13</v>
      </c>
      <c r="E85" s="18">
        <f>D85*0.05</f>
        <v>147.85650000000001</v>
      </c>
      <c r="F85" s="18"/>
      <c r="G85" s="81">
        <v>54.99</v>
      </c>
      <c r="H85" s="88">
        <v>0</v>
      </c>
      <c r="I85" s="87">
        <v>0</v>
      </c>
      <c r="J85" s="87"/>
      <c r="K85" s="11">
        <f>ROUND(D85+E85-G85+H85-I85-J85,0)</f>
        <v>3050</v>
      </c>
    </row>
    <row r="86" spans="1:11" x14ac:dyDescent="0.25">
      <c r="A86" s="106" t="s">
        <v>154</v>
      </c>
      <c r="B86" s="54" t="s">
        <v>155</v>
      </c>
      <c r="C86" s="55">
        <v>15</v>
      </c>
      <c r="D86" s="11">
        <v>3169.08</v>
      </c>
      <c r="E86" s="18">
        <f>D86*0.05</f>
        <v>158.45400000000001</v>
      </c>
      <c r="F86" s="18"/>
      <c r="G86" s="87">
        <v>98.294175999999993</v>
      </c>
      <c r="H86" s="88">
        <v>0</v>
      </c>
      <c r="I86" s="87">
        <v>0</v>
      </c>
      <c r="J86" s="87"/>
      <c r="K86" s="11">
        <f>D86+E86-G86+H86-I86</f>
        <v>3229.2398240000002</v>
      </c>
    </row>
    <row r="87" spans="1:11" x14ac:dyDescent="0.25">
      <c r="A87" s="106" t="s">
        <v>156</v>
      </c>
      <c r="B87" s="54" t="s">
        <v>155</v>
      </c>
      <c r="C87" s="55">
        <v>15</v>
      </c>
      <c r="D87" s="11">
        <v>3169.08</v>
      </c>
      <c r="E87" s="18">
        <f>D87*0.05</f>
        <v>158.45400000000001</v>
      </c>
      <c r="F87" s="18"/>
      <c r="G87" s="87">
        <v>98.294175999999993</v>
      </c>
      <c r="H87" s="88">
        <v>0</v>
      </c>
      <c r="I87" s="87">
        <v>0</v>
      </c>
      <c r="J87" s="87"/>
      <c r="K87" s="11">
        <f>D87+E87-G87+H87-I87</f>
        <v>3229.2398240000002</v>
      </c>
    </row>
    <row r="88" spans="1:11" s="34" customFormat="1" ht="27" x14ac:dyDescent="0.25">
      <c r="A88" s="107" t="s">
        <v>157</v>
      </c>
      <c r="B88" s="93" t="s">
        <v>158</v>
      </c>
      <c r="C88" s="49">
        <v>15</v>
      </c>
      <c r="D88" s="11">
        <v>2261.37</v>
      </c>
      <c r="E88" s="18">
        <f>D88*0.05</f>
        <v>113.0685</v>
      </c>
      <c r="F88" s="18"/>
      <c r="G88" s="20">
        <v>0</v>
      </c>
      <c r="H88" s="21">
        <v>42.74</v>
      </c>
      <c r="I88" s="20">
        <v>0</v>
      </c>
      <c r="J88" s="20"/>
      <c r="K88" s="11">
        <f>D88+E88-G88+H88-I88-J88</f>
        <v>2417.1784999999995</v>
      </c>
    </row>
    <row r="89" spans="1:11" s="46" customFormat="1" ht="18" x14ac:dyDescent="0.25">
      <c r="A89" s="13" t="s">
        <v>159</v>
      </c>
      <c r="B89" s="93" t="s">
        <v>160</v>
      </c>
      <c r="C89" s="49">
        <v>15</v>
      </c>
      <c r="D89" s="11">
        <v>1029.99</v>
      </c>
      <c r="E89" s="18">
        <f>D89*0.05</f>
        <v>51.499500000000005</v>
      </c>
      <c r="F89" s="18"/>
      <c r="G89" s="81">
        <v>0</v>
      </c>
      <c r="H89" s="82">
        <v>147.50008</v>
      </c>
      <c r="I89" s="81">
        <v>0</v>
      </c>
      <c r="J89" s="81"/>
      <c r="K89" s="11">
        <f>D89+E89-G89+H89-I89-J89</f>
        <v>1228.9895799999999</v>
      </c>
    </row>
    <row r="90" spans="1:11" ht="18" x14ac:dyDescent="0.25">
      <c r="A90" s="43" t="s">
        <v>161</v>
      </c>
      <c r="B90" s="93" t="s">
        <v>162</v>
      </c>
      <c r="C90" s="49">
        <v>15</v>
      </c>
      <c r="D90" s="11">
        <v>4120.91</v>
      </c>
      <c r="E90" s="18">
        <f>D90*0.05</f>
        <v>206.0455</v>
      </c>
      <c r="F90" s="18"/>
      <c r="G90" s="20">
        <v>326.95999999999998</v>
      </c>
      <c r="H90" s="21">
        <v>0</v>
      </c>
      <c r="I90" s="20">
        <v>0</v>
      </c>
      <c r="J90" s="20"/>
      <c r="K90" s="11">
        <f>ROUND(D90+E90-G90+H90-I90-J90,0)</f>
        <v>4000</v>
      </c>
    </row>
    <row r="91" spans="1:11" ht="18" x14ac:dyDescent="0.25">
      <c r="A91" s="53" t="s">
        <v>163</v>
      </c>
      <c r="B91" s="93" t="s">
        <v>162</v>
      </c>
      <c r="C91" s="55">
        <v>15</v>
      </c>
      <c r="D91" s="11">
        <v>3142.53</v>
      </c>
      <c r="E91" s="18">
        <f>D91*0.05+0.07</f>
        <v>157.19650000000001</v>
      </c>
      <c r="F91" s="18">
        <f>D91/15/8*5</f>
        <v>130.93875</v>
      </c>
      <c r="G91" s="20">
        <v>95.405536000000012</v>
      </c>
      <c r="H91" s="21">
        <v>0</v>
      </c>
      <c r="I91" s="20">
        <v>0</v>
      </c>
      <c r="J91" s="20">
        <v>233.33</v>
      </c>
      <c r="K91" s="11">
        <f>D91+E91-G91+H91-I91-J91+F91</f>
        <v>3101.9297139999999</v>
      </c>
    </row>
  </sheetData>
  <pageMargins left="0.7" right="0.7" top="0.75" bottom="0.75" header="0.3" footer="0.3"/>
  <pageSetup paperSize="5" scale="79" orientation="landscape" r:id="rId1"/>
  <headerFooter>
    <oddHeader xml:space="preserve">&amp;C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MAYO </vt:lpstr>
      <vt:lpstr>'2 MAYO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2019-08-07T04:00:22Z</dcterms:created>
  <dcterms:modified xsi:type="dcterms:W3CDTF">2019-08-07T04:00:42Z</dcterms:modified>
</cp:coreProperties>
</file>