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545"/>
  </bookViews>
  <sheets>
    <sheet name="2 ENE 19" sheetId="1" r:id="rId1"/>
  </sheets>
  <definedNames>
    <definedName name="_xlnm.Print_Area" localSheetId="0">'2 ENE 19'!$B$1:$N$379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6" i="1" l="1"/>
  <c r="K366" i="1"/>
  <c r="J366" i="1"/>
  <c r="G366" i="1"/>
  <c r="H365" i="1"/>
  <c r="N365" i="1" s="1"/>
  <c r="H364" i="1"/>
  <c r="M358" i="1"/>
  <c r="L358" i="1"/>
  <c r="K358" i="1"/>
  <c r="J358" i="1"/>
  <c r="I358" i="1"/>
  <c r="G358" i="1"/>
  <c r="H357" i="1"/>
  <c r="N357" i="1" s="1"/>
  <c r="H356" i="1"/>
  <c r="H358" i="1" s="1"/>
  <c r="L337" i="1"/>
  <c r="K337" i="1"/>
  <c r="J337" i="1"/>
  <c r="G337" i="1"/>
  <c r="H335" i="1"/>
  <c r="N334" i="1"/>
  <c r="H334" i="1"/>
  <c r="M329" i="1"/>
  <c r="L329" i="1"/>
  <c r="K329" i="1"/>
  <c r="J329" i="1"/>
  <c r="G329" i="1"/>
  <c r="H328" i="1"/>
  <c r="N328" i="1" s="1"/>
  <c r="H327" i="1"/>
  <c r="H326" i="1"/>
  <c r="N326" i="1" s="1"/>
  <c r="H325" i="1"/>
  <c r="H324" i="1"/>
  <c r="N324" i="1" s="1"/>
  <c r="H323" i="1"/>
  <c r="H322" i="1"/>
  <c r="N322" i="1" s="1"/>
  <c r="H321" i="1"/>
  <c r="M310" i="1"/>
  <c r="L310" i="1"/>
  <c r="K310" i="1"/>
  <c r="J310" i="1"/>
  <c r="G310" i="1"/>
  <c r="H309" i="1"/>
  <c r="H308" i="1"/>
  <c r="N308" i="1" s="1"/>
  <c r="H307" i="1"/>
  <c r="N307" i="1" s="1"/>
  <c r="H306" i="1"/>
  <c r="M298" i="1"/>
  <c r="L298" i="1"/>
  <c r="K298" i="1"/>
  <c r="J298" i="1"/>
  <c r="I298" i="1"/>
  <c r="G298" i="1"/>
  <c r="H297" i="1"/>
  <c r="N297" i="1" s="1"/>
  <c r="H296" i="1"/>
  <c r="N296" i="1" s="1"/>
  <c r="C294" i="1"/>
  <c r="L289" i="1"/>
  <c r="K289" i="1"/>
  <c r="J289" i="1"/>
  <c r="G289" i="1"/>
  <c r="H288" i="1"/>
  <c r="N288" i="1" s="1"/>
  <c r="M287" i="1"/>
  <c r="M289" i="1" s="1"/>
  <c r="H287" i="1"/>
  <c r="H289" i="1" s="1"/>
  <c r="M274" i="1"/>
  <c r="L274" i="1"/>
  <c r="K274" i="1"/>
  <c r="J274" i="1"/>
  <c r="G274" i="1"/>
  <c r="H273" i="1"/>
  <c r="H274" i="1" s="1"/>
  <c r="M266" i="1"/>
  <c r="L266" i="1"/>
  <c r="K266" i="1"/>
  <c r="J266" i="1"/>
  <c r="G266" i="1"/>
  <c r="H265" i="1"/>
  <c r="H266" i="1" s="1"/>
  <c r="M252" i="1"/>
  <c r="L252" i="1"/>
  <c r="K252" i="1"/>
  <c r="J252" i="1"/>
  <c r="G252" i="1"/>
  <c r="H251" i="1"/>
  <c r="H250" i="1"/>
  <c r="N250" i="1" s="1"/>
  <c r="M245" i="1"/>
  <c r="L245" i="1"/>
  <c r="K245" i="1"/>
  <c r="J245" i="1"/>
  <c r="G245" i="1"/>
  <c r="H244" i="1"/>
  <c r="N244" i="1" s="1"/>
  <c r="H243" i="1"/>
  <c r="M237" i="1"/>
  <c r="L237" i="1"/>
  <c r="K237" i="1"/>
  <c r="J237" i="1"/>
  <c r="G237" i="1"/>
  <c r="H236" i="1"/>
  <c r="N236" i="1" s="1"/>
  <c r="H235" i="1"/>
  <c r="H234" i="1"/>
  <c r="N234" i="1" s="1"/>
  <c r="M216" i="1"/>
  <c r="L216" i="1"/>
  <c r="K216" i="1"/>
  <c r="J216" i="1"/>
  <c r="G216" i="1"/>
  <c r="H215" i="1"/>
  <c r="H214" i="1"/>
  <c r="N214" i="1" s="1"/>
  <c r="H213" i="1"/>
  <c r="H212" i="1"/>
  <c r="N212" i="1" s="1"/>
  <c r="H211" i="1"/>
  <c r="H210" i="1"/>
  <c r="N210" i="1" s="1"/>
  <c r="M204" i="1"/>
  <c r="L204" i="1"/>
  <c r="K204" i="1"/>
  <c r="J204" i="1"/>
  <c r="G204" i="1"/>
  <c r="H203" i="1"/>
  <c r="M180" i="1"/>
  <c r="L180" i="1"/>
  <c r="K180" i="1"/>
  <c r="J180" i="1"/>
  <c r="I180" i="1"/>
  <c r="G180" i="1"/>
  <c r="H179" i="1"/>
  <c r="N179" i="1" s="1"/>
  <c r="H178" i="1"/>
  <c r="N178" i="1" s="1"/>
  <c r="H177" i="1"/>
  <c r="N177" i="1" s="1"/>
  <c r="H176" i="1"/>
  <c r="N176" i="1" s="1"/>
  <c r="H175" i="1"/>
  <c r="N175" i="1" s="1"/>
  <c r="H174" i="1"/>
  <c r="H173" i="1"/>
  <c r="N173" i="1" s="1"/>
  <c r="H172" i="1"/>
  <c r="H171" i="1"/>
  <c r="N171" i="1" s="1"/>
  <c r="H170" i="1"/>
  <c r="N170" i="1" s="1"/>
  <c r="H169" i="1"/>
  <c r="H180" i="1" s="1"/>
  <c r="L152" i="1"/>
  <c r="K152" i="1"/>
  <c r="J152" i="1"/>
  <c r="G152" i="1"/>
  <c r="H150" i="1"/>
  <c r="M145" i="1"/>
  <c r="L145" i="1"/>
  <c r="K145" i="1"/>
  <c r="J145" i="1"/>
  <c r="G145" i="1"/>
  <c r="H144" i="1"/>
  <c r="N144" i="1" s="1"/>
  <c r="H143" i="1"/>
  <c r="L138" i="1"/>
  <c r="K138" i="1"/>
  <c r="J138" i="1"/>
  <c r="G138" i="1"/>
  <c r="H137" i="1"/>
  <c r="N137" i="1" s="1"/>
  <c r="H136" i="1"/>
  <c r="N136" i="1" s="1"/>
  <c r="N135" i="1"/>
  <c r="H134" i="1"/>
  <c r="L119" i="1"/>
  <c r="K119" i="1"/>
  <c r="J119" i="1"/>
  <c r="G119" i="1"/>
  <c r="H118" i="1"/>
  <c r="N118" i="1" s="1"/>
  <c r="N119" i="1" s="1"/>
  <c r="M111" i="1"/>
  <c r="L111" i="1"/>
  <c r="K111" i="1"/>
  <c r="J111" i="1"/>
  <c r="H110" i="1"/>
  <c r="N110" i="1" s="1"/>
  <c r="G109" i="1"/>
  <c r="H109" i="1" s="1"/>
  <c r="M104" i="1"/>
  <c r="L104" i="1"/>
  <c r="K104" i="1"/>
  <c r="J104" i="1"/>
  <c r="G104" i="1"/>
  <c r="H103" i="1"/>
  <c r="N102" i="1"/>
  <c r="H102" i="1"/>
  <c r="H101" i="1"/>
  <c r="H100" i="1"/>
  <c r="N100" i="1" s="1"/>
  <c r="M82" i="1"/>
  <c r="L82" i="1"/>
  <c r="K82" i="1"/>
  <c r="J82" i="1"/>
  <c r="I82" i="1"/>
  <c r="G82" i="1"/>
  <c r="H81" i="1"/>
  <c r="N81" i="1" s="1"/>
  <c r="H80" i="1"/>
  <c r="N80" i="1" s="1"/>
  <c r="H79" i="1"/>
  <c r="N79" i="1" s="1"/>
  <c r="H78" i="1"/>
  <c r="N78" i="1" s="1"/>
  <c r="H77" i="1"/>
  <c r="N77" i="1" s="1"/>
  <c r="H76" i="1"/>
  <c r="N76" i="1" s="1"/>
  <c r="L71" i="1"/>
  <c r="K71" i="1"/>
  <c r="J71" i="1"/>
  <c r="G71" i="1"/>
  <c r="N70" i="1"/>
  <c r="H70" i="1"/>
  <c r="H69" i="1"/>
  <c r="N69" i="1" s="1"/>
  <c r="H68" i="1"/>
  <c r="N68" i="1" s="1"/>
  <c r="M67" i="1"/>
  <c r="M71" i="1" s="1"/>
  <c r="H67" i="1"/>
  <c r="M55" i="1"/>
  <c r="L55" i="1"/>
  <c r="K55" i="1"/>
  <c r="J55" i="1"/>
  <c r="H54" i="1"/>
  <c r="N54" i="1" s="1"/>
  <c r="G53" i="1"/>
  <c r="M49" i="1"/>
  <c r="L49" i="1"/>
  <c r="K49" i="1"/>
  <c r="J49" i="1"/>
  <c r="G49" i="1"/>
  <c r="H48" i="1"/>
  <c r="H47" i="1"/>
  <c r="N47" i="1" s="1"/>
  <c r="H46" i="1"/>
  <c r="N46" i="1" s="1"/>
  <c r="H45" i="1"/>
  <c r="N45" i="1" s="1"/>
  <c r="L41" i="1"/>
  <c r="K41" i="1"/>
  <c r="J41" i="1"/>
  <c r="G41" i="1"/>
  <c r="H40" i="1"/>
  <c r="N39" i="1"/>
  <c r="H39" i="1"/>
  <c r="H41" i="1" s="1"/>
  <c r="L34" i="1"/>
  <c r="K34" i="1"/>
  <c r="J34" i="1"/>
  <c r="G34" i="1"/>
  <c r="H33" i="1"/>
  <c r="N33" i="1" s="1"/>
  <c r="H32" i="1"/>
  <c r="C30" i="1"/>
  <c r="C37" i="1" s="1"/>
  <c r="C43" i="1" s="1"/>
  <c r="C51" i="1" s="1"/>
  <c r="C65" i="1" s="1"/>
  <c r="C74" i="1" s="1"/>
  <c r="C98" i="1" s="1"/>
  <c r="C107" i="1" s="1"/>
  <c r="L16" i="1"/>
  <c r="K16" i="1"/>
  <c r="J16" i="1"/>
  <c r="G16" i="1"/>
  <c r="H15" i="1"/>
  <c r="N15" i="1" s="1"/>
  <c r="H14" i="1"/>
  <c r="H13" i="1"/>
  <c r="N13" i="1" s="1"/>
  <c r="H12" i="1"/>
  <c r="H11" i="1"/>
  <c r="N11" i="1" s="1"/>
  <c r="H10" i="1"/>
  <c r="H9" i="1"/>
  <c r="N9" i="1" s="1"/>
  <c r="H8" i="1"/>
  <c r="H7" i="1"/>
  <c r="N7" i="1" s="1"/>
  <c r="H34" i="1" l="1"/>
  <c r="G111" i="1"/>
  <c r="H138" i="1"/>
  <c r="H145" i="1"/>
  <c r="N265" i="1"/>
  <c r="N266" i="1" s="1"/>
  <c r="H310" i="1"/>
  <c r="H111" i="1"/>
  <c r="N109" i="1"/>
  <c r="N111" i="1" s="1"/>
  <c r="N287" i="1"/>
  <c r="N289" i="1" s="1"/>
  <c r="L370" i="1"/>
  <c r="J370" i="1"/>
  <c r="H16" i="1"/>
  <c r="N32" i="1"/>
  <c r="N34" i="1" s="1"/>
  <c r="N40" i="1"/>
  <c r="N41" i="1" s="1"/>
  <c r="N48" i="1"/>
  <c r="N49" i="1" s="1"/>
  <c r="H71" i="1"/>
  <c r="N67" i="1"/>
  <c r="N71" i="1" s="1"/>
  <c r="N211" i="1"/>
  <c r="H237" i="1"/>
  <c r="H245" i="1"/>
  <c r="H252" i="1"/>
  <c r="N298" i="1"/>
  <c r="N306" i="1"/>
  <c r="N309" i="1"/>
  <c r="H329" i="1"/>
  <c r="H337" i="1"/>
  <c r="N335" i="1"/>
  <c r="N337" i="1" s="1"/>
  <c r="I370" i="1"/>
  <c r="K370" i="1"/>
  <c r="M370" i="1"/>
  <c r="C132" i="1"/>
  <c r="C141" i="1" s="1"/>
  <c r="C148" i="1" s="1"/>
  <c r="C167" i="1" s="1"/>
  <c r="C201" i="1" s="1"/>
  <c r="C208" i="1" s="1"/>
  <c r="C232" i="1" s="1"/>
  <c r="C116" i="1"/>
  <c r="N82" i="1"/>
  <c r="N8" i="1"/>
  <c r="N10" i="1"/>
  <c r="N12" i="1"/>
  <c r="N14" i="1"/>
  <c r="N101" i="1"/>
  <c r="N103" i="1"/>
  <c r="N134" i="1"/>
  <c r="N138" i="1" s="1"/>
  <c r="N143" i="1"/>
  <c r="N145" i="1" s="1"/>
  <c r="N150" i="1"/>
  <c r="N152" i="1" s="1"/>
  <c r="N172" i="1"/>
  <c r="N174" i="1"/>
  <c r="N203" i="1"/>
  <c r="N204" i="1" s="1"/>
  <c r="N213" i="1"/>
  <c r="N215" i="1"/>
  <c r="N235" i="1"/>
  <c r="N237" i="1" s="1"/>
  <c r="N243" i="1"/>
  <c r="N245" i="1" s="1"/>
  <c r="N251" i="1"/>
  <c r="N252" i="1" s="1"/>
  <c r="N273" i="1"/>
  <c r="N274" i="1" s="1"/>
  <c r="N321" i="1"/>
  <c r="N323" i="1"/>
  <c r="N325" i="1"/>
  <c r="N327" i="1"/>
  <c r="N364" i="1"/>
  <c r="N366" i="1" s="1"/>
  <c r="H366" i="1"/>
  <c r="G55" i="1"/>
  <c r="H82" i="1"/>
  <c r="H119" i="1"/>
  <c r="H49" i="1"/>
  <c r="H298" i="1"/>
  <c r="H104" i="1"/>
  <c r="H152" i="1"/>
  <c r="H204" i="1"/>
  <c r="H216" i="1"/>
  <c r="H53" i="1"/>
  <c r="N53" i="1" s="1"/>
  <c r="N55" i="1" s="1"/>
  <c r="N169" i="1"/>
  <c r="N356" i="1"/>
  <c r="N358" i="1" s="1"/>
  <c r="G370" i="1" l="1"/>
  <c r="N104" i="1"/>
  <c r="N216" i="1"/>
  <c r="N310" i="1"/>
  <c r="N329" i="1"/>
  <c r="N16" i="1"/>
  <c r="C241" i="1"/>
  <c r="C263" i="1"/>
  <c r="N180" i="1"/>
  <c r="H55" i="1"/>
  <c r="H370" i="1" s="1"/>
  <c r="N370" i="1" l="1"/>
  <c r="C271" i="1"/>
  <c r="C285" i="1" s="1"/>
  <c r="C304" i="1" s="1"/>
  <c r="C319" i="1" s="1"/>
  <c r="C332" i="1" s="1"/>
  <c r="C248" i="1"/>
  <c r="C362" i="1" l="1"/>
  <c r="C354" i="1"/>
</calcChain>
</file>

<file path=xl/sharedStrings.xml><?xml version="1.0" encoding="utf-8"?>
<sst xmlns="http://schemas.openxmlformats.org/spreadsheetml/2006/main" count="737" uniqueCount="280">
  <si>
    <t>H. Ayuntamiento Constitucional de Cuautla, Jalisco</t>
  </si>
  <si>
    <t>Hacienda Municipal</t>
  </si>
  <si>
    <t>NOMINA DE SUELDOS</t>
  </si>
  <si>
    <t xml:space="preserve">SALA DE REGIDORES </t>
  </si>
  <si>
    <t>PERIODO DEL 16 AL 31 DE ENERO DE 2019</t>
  </si>
  <si>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</si>
  <si>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</si>
  <si>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</si>
  <si>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</si>
  <si>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</si>
  <si>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</si>
  <si>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</si>
  <si>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</si>
  <si>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</si>
  <si>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</si>
  <si>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</si>
  <si>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</si>
  <si>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</si>
  <si>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</si>
  <si>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</si>
  <si>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</si>
  <si>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</si>
  <si>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</si>
  <si>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</si>
  <si>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</si>
  <si>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</si>
  <si>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</si>
  <si>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</si>
  <si>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</si>
  <si>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LA.C DEISY ANALI GARCIA RAMIREZ</t>
  </si>
  <si>
    <t>L.C.P. ANA PATRICIA VACA PEREZ</t>
  </si>
  <si>
    <t>SECRETARIO GENERAL</t>
  </si>
  <si>
    <t>ENCARGADA DE HACIENDA MPAL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</si>
  <si>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</si>
  <si>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</si>
  <si>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</si>
  <si>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</si>
  <si>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</si>
  <si>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</si>
  <si>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</si>
  <si>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</si>
  <si>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</si>
  <si>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</si>
  <si>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</si>
  <si>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</si>
  <si>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</si>
  <si>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</si>
  <si>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</si>
  <si>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</si>
  <si>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</si>
  <si>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</si>
  <si>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</si>
  <si>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</si>
  <si>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</si>
  <si>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</si>
  <si>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</si>
  <si>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</si>
  <si>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</si>
  <si>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</si>
  <si>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</si>
  <si>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</si>
  <si>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</si>
  <si>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</si>
  <si>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</si>
  <si>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ING. LUIS VARGAS RANGEL</t>
  </si>
  <si>
    <t>HACIENDA MUNICIPAL</t>
  </si>
  <si>
    <t>CT1002733</t>
  </si>
  <si>
    <t>ANA PATRICIA VACA PEREZ</t>
  </si>
  <si>
    <t>ENC. DE HDA.MPAL.</t>
  </si>
  <si>
    <t>CT1002649</t>
  </si>
  <si>
    <t>JAVIER GUERRERO CARDENAS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</si>
  <si>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</si>
  <si>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</si>
  <si>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</si>
  <si>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</si>
  <si>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</si>
  <si>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</si>
  <si>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</si>
  <si>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</si>
  <si>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</si>
  <si>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</si>
  <si>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</si>
  <si>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</si>
  <si>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</si>
  <si>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</si>
  <si>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</si>
  <si>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</si>
  <si>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</si>
  <si>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</si>
  <si>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</si>
  <si>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</si>
  <si>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</si>
  <si>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</si>
  <si>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</si>
  <si>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</si>
  <si>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</si>
  <si>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</si>
  <si>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</si>
  <si>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</si>
  <si>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</si>
  <si>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</si>
  <si>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</si>
  <si>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</si>
  <si>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</si>
  <si>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</si>
  <si>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</si>
  <si>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</si>
  <si>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</si>
  <si>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</si>
  <si>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</si>
  <si>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</si>
  <si>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</si>
  <si>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</si>
  <si>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</si>
  <si>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</si>
  <si>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</si>
  <si>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PUBLISUBSIDIO AL EMPLEO</t>
  </si>
  <si>
    <t>JUAN MANUEL TORRES ARREOLA</t>
  </si>
  <si>
    <t>PROYECTISTA</t>
  </si>
  <si>
    <t>CT1002731</t>
  </si>
  <si>
    <t>SONIA DE LA CRUZ MORAN</t>
  </si>
  <si>
    <t>SECRETARIA PARTICULAR DE OBRAS PUBLISUBSIDIO AL EMPLEO</t>
  </si>
  <si>
    <t>CT1000967</t>
  </si>
  <si>
    <t>CARLOS MANUEL TORO FUENTES</t>
  </si>
  <si>
    <t>AUXILIAR DE OBRAS PUBLISUBSIDIO AL EMPLEO</t>
  </si>
  <si>
    <t>TRANSPARENCIA</t>
  </si>
  <si>
    <t>CT1002153</t>
  </si>
  <si>
    <t>SANDRA SIRENIA SOLTERO BARAJAS</t>
  </si>
  <si>
    <t>TITULAR DE TRANSPARENCIA</t>
  </si>
  <si>
    <t>UNICO</t>
  </si>
  <si>
    <t>JOSE ENRIQUE VARGAS REYNAGA</t>
  </si>
  <si>
    <t>AUXILIAR  DE TRANSPARENCIA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</si>
  <si>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</si>
  <si>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</si>
  <si>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</si>
  <si>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</si>
  <si>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</si>
  <si>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</si>
  <si>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</si>
  <si>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</si>
  <si>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</si>
  <si>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</si>
  <si>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</si>
  <si>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</si>
  <si>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</si>
  <si>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CT1001135</t>
  </si>
  <si>
    <t>MARIA LOURDES RANGEL VARGAS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</si>
  <si>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</si>
  <si>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</si>
  <si>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</si>
  <si>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</si>
  <si>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</si>
  <si>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</si>
  <si>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</si>
  <si>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</si>
  <si>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</si>
  <si>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</si>
  <si>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</si>
  <si>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</si>
  <si>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</si>
  <si>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</si>
  <si>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</si>
  <si>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</si>
  <si>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</si>
  <si>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</si>
  <si>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ALUMBRADO PUBLICO</t>
  </si>
  <si>
    <t>CT1002071</t>
  </si>
  <si>
    <t>JOSE RODRIGUEZ JIMENEZ</t>
  </si>
  <si>
    <t>ELECTRICISTA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</si>
  <si>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</si>
  <si>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</si>
  <si>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</si>
  <si>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</si>
  <si>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</si>
  <si>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</si>
  <si>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</si>
  <si>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</si>
  <si>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</si>
  <si>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</si>
  <si>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CT1002757</t>
  </si>
  <si>
    <t>LORENZO ESTRADA RODIGUEZ</t>
  </si>
  <si>
    <t>ENC. DE AGUA POTABLE TOTOTLAN</t>
  </si>
  <si>
    <t>VL1000766</t>
  </si>
  <si>
    <t>JOSE LUIS GONZALEZ LOPEZ</t>
  </si>
  <si>
    <t>MANTENIMIENTO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</si>
  <si>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</si>
  <si>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</si>
  <si>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</si>
  <si>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</si>
  <si>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</si>
  <si>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</si>
  <si>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</si>
  <si>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</si>
  <si>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</si>
  <si>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</si>
  <si>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</si>
  <si>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</si>
  <si>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</si>
  <si>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</si>
  <si>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</si>
  <si>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</si>
  <si>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</si>
  <si>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</si>
  <si>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</si>
  <si>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</si>
  <si>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</si>
  <si>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</si>
  <si>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</si>
  <si>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CT1001861</t>
  </si>
  <si>
    <t>NORMA YULIANA SAUZA SOLTERO</t>
  </si>
  <si>
    <t>ENC, DE CASA DE LA CULTURA</t>
  </si>
  <si>
    <t>DESARROLLO SOCIAL</t>
  </si>
  <si>
    <t>CT1001086</t>
  </si>
  <si>
    <t>LUZ ESTHER ANAYA LEDESMA</t>
  </si>
  <si>
    <t>DIRECTOR</t>
  </si>
  <si>
    <t>SERVICIO Y MANTENIMIENTO DE EQUIPO DE COMPUTO</t>
  </si>
  <si>
    <t>CT1002831</t>
  </si>
  <si>
    <t xml:space="preserve">AARON DONATO DE LA CRUZ </t>
  </si>
  <si>
    <t>DIRECTOR DE INFORMATICA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</si>
  <si>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</si>
  <si>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</si>
  <si>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</si>
  <si>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</si>
  <si>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</si>
  <si>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</si>
  <si>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</si>
  <si>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</si>
  <si>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MEDIO AMBIENTE</t>
  </si>
  <si>
    <t>CT1002862</t>
  </si>
  <si>
    <t>MONICA SOFIA TORO FUENTES</t>
  </si>
  <si>
    <t>DIRECTOR DE ECOLOGIA</t>
  </si>
  <si>
    <t>CT1002735</t>
  </si>
  <si>
    <t>VICTOR ALFONSO SANCHEZ CONTRERAS</t>
  </si>
  <si>
    <t>AUXILIAR DE INFORMATICA</t>
  </si>
  <si>
    <t>PROTECCION CIVIL</t>
  </si>
  <si>
    <t>CT1002096</t>
  </si>
  <si>
    <t>JOEL RAMÍREZ ORTÍZ</t>
  </si>
  <si>
    <t>DIRECTOR DE PROTECCION CIVIL</t>
  </si>
  <si>
    <t>CT1001790</t>
  </si>
  <si>
    <t>DANIEL CAMPOS NAVA</t>
  </si>
  <si>
    <t>AUXILIAR  DE PROTECCION CIVIL</t>
  </si>
  <si>
    <t>DAVID IBARRA MORAN</t>
  </si>
  <si>
    <t>ROBERTO CARLOS RAMIREZ HERNANDEZ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</si>
  <si>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</si>
  <si>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</si>
  <si>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</si>
  <si>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</si>
  <si>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</si>
  <si>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</si>
  <si>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</si>
  <si>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</si>
  <si>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</si>
  <si>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</si>
  <si>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</si>
  <si>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</si>
  <si>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</si>
  <si>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</si>
  <si>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</si>
  <si>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</si>
  <si>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</si>
  <si>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</si>
  <si>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</si>
  <si>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</si>
  <si>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</si>
  <si>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</si>
  <si>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</si>
  <si>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</si>
  <si>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</si>
  <si>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</si>
  <si>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</si>
  <si>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JOSE ANTONIO GUERRA CIBRIAN</t>
  </si>
  <si>
    <t>AUXILIAR</t>
  </si>
  <si>
    <t>RICARDO PONCE OROZCO</t>
  </si>
  <si>
    <t>MODULO DE MAQUINARIA</t>
  </si>
  <si>
    <t>CT1002559</t>
  </si>
  <si>
    <t>JUAN CARLOS ALMEJO MARTINEZ</t>
  </si>
  <si>
    <t xml:space="preserve">ENCARGADO DE MODULO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</si>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</sst>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434">
    <xf numFmtId="0" fontId="0" fillId="0" borderId="0" xfId="0"/>
    <xf numFmtId="49" fontId="0" fillId="0" borderId="0" xfId="0" applyNumberFormat="1" applyAlignment="1">
      <alignment horizontal="left"/>
    </xf>
    <xf numFmtId="0" fontId="6" fillId="0" borderId="0" xfId="2" applyFont="1" applyBorder="1"/>
    <xf numFmtId="0" fontId="3" fillId="0" borderId="0" xfId="2" applyBorder="1"/>
    <xf numFmtId="0" fontId="7" fillId="0" borderId="0" xfId="2" applyFont="1" applyAlignment="1">
      <alignment wrapText="1"/>
    </xf>
    <xf numFmtId="0" fontId="3" fillId="0" borderId="0" xfId="2" applyBorder="1" applyAlignment="1">
      <alignment horizontal="center"/>
    </xf>
    <xf numFmtId="0" fontId="3" fillId="0" borderId="0" xfId="2" applyFill="1" applyBorder="1" applyAlignment="1">
      <alignment wrapText="1"/>
    </xf>
    <xf numFmtId="0" fontId="3" fillId="0" borderId="0" xfId="2" applyBorder="1" applyAlignment="1">
      <alignment wrapText="1"/>
    </xf>
    <xf numFmtId="0" fontId="8" fillId="0" borderId="1" xfId="2" applyFont="1" applyBorder="1" applyAlignment="1"/>
    <xf numFmtId="0" fontId="7" fillId="0" borderId="0" xfId="2" applyFont="1" applyBorder="1" applyAlignment="1">
      <alignment wrapText="1"/>
    </xf>
    <xf numFmtId="0" fontId="8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1" fillId="0" borderId="0" xfId="0" applyFont="1"/>
    <xf numFmtId="0" fontId="8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wrapText="1"/>
    </xf>
    <xf numFmtId="0" fontId="12" fillId="0" borderId="2" xfId="2" applyFont="1" applyFill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4" fontId="0" fillId="0" borderId="0" xfId="0" applyNumberFormat="1"/>
    <xf numFmtId="0" fontId="0" fillId="0" borderId="2" xfId="0" applyBorder="1"/>
    <xf numFmtId="43" fontId="12" fillId="0" borderId="0" xfId="4" applyFont="1" applyFill="1" applyBorder="1"/>
    <xf numFmtId="0" fontId="0" fillId="0" borderId="3" xfId="0" applyBorder="1"/>
    <xf numFmtId="0" fontId="8" fillId="0" borderId="2" xfId="0" applyFont="1" applyFill="1" applyBorder="1"/>
    <xf numFmtId="49" fontId="0" fillId="0" borderId="0" xfId="0" applyNumberFormat="1"/>
    <xf numFmtId="0" fontId="8" fillId="0" borderId="2" xfId="2" applyFont="1" applyFill="1" applyBorder="1"/>
    <xf numFmtId="0" fontId="8" fillId="0" borderId="0" xfId="2" applyFont="1" applyFill="1"/>
    <xf numFmtId="0" fontId="7" fillId="0" borderId="0" xfId="2" applyFont="1" applyFill="1" applyAlignment="1">
      <alignment wrapText="1"/>
    </xf>
    <xf numFmtId="0" fontId="0" fillId="0" borderId="0" xfId="0" applyFill="1" applyAlignment="1">
      <alignment horizontal="center"/>
    </xf>
    <xf numFmtId="0" fontId="8" fillId="0" borderId="4" xfId="2" applyFont="1" applyFill="1" applyBorder="1"/>
    <xf numFmtId="164" fontId="8" fillId="0" borderId="5" xfId="2" applyNumberFormat="1" applyFont="1" applyFill="1" applyBorder="1"/>
    <xf numFmtId="164" fontId="8" fillId="0" borderId="5" xfId="2" applyNumberFormat="1" applyFont="1" applyFill="1" applyBorder="1" applyAlignment="1">
      <alignment wrapText="1"/>
    </xf>
    <xf numFmtId="0" fontId="8" fillId="0" borderId="0" xfId="2" applyFont="1" applyFill="1" applyBorder="1"/>
    <xf numFmtId="164" fontId="8" fillId="0" borderId="0" xfId="2" applyNumberFormat="1" applyFont="1" applyFill="1" applyBorder="1"/>
    <xf numFmtId="164" fontId="8" fillId="0" borderId="0" xfId="2" applyNumberFormat="1" applyFont="1" applyFill="1" applyBorder="1" applyAlignment="1">
      <alignment wrapText="1"/>
    </xf>
    <xf numFmtId="0" fontId="2" fillId="0" borderId="0" xfId="0" applyFont="1" applyFill="1"/>
    <xf numFmtId="0" fontId="0" fillId="0" borderId="6" xfId="0" applyFill="1" applyBorder="1"/>
    <xf numFmtId="0" fontId="13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8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0" xfId="0" applyFill="1" applyAlignment="1">
      <alignment horizontal="center" wrapText="1"/>
    </xf>
    <xf numFmtId="0" fontId="4" fillId="0" borderId="0" xfId="2" quotePrefix="1" applyFont="1" applyBorder="1" applyAlignment="1"/>
    <xf numFmtId="0" fontId="5" fillId="0" borderId="0" xfId="2" applyFont="1" applyBorder="1" applyAlignment="1"/>
    <xf numFmtId="0" fontId="6" fillId="0" borderId="0" xfId="5" applyFont="1" applyFill="1" applyBorder="1"/>
    <xf numFmtId="0" fontId="3" fillId="0" borderId="0" xfId="5" applyFill="1" applyBorder="1"/>
    <xf numFmtId="0" fontId="7" fillId="0" borderId="0" xfId="5" applyFont="1" applyFill="1" applyAlignment="1">
      <alignment wrapText="1"/>
    </xf>
    <xf numFmtId="0" fontId="3" fillId="0" borderId="0" xfId="5" applyFill="1" applyBorder="1" applyAlignment="1">
      <alignment horizontal="center"/>
    </xf>
    <xf numFmtId="0" fontId="3" fillId="0" borderId="0" xfId="5" applyFill="1" applyBorder="1" applyAlignment="1">
      <alignment wrapText="1"/>
    </xf>
    <xf numFmtId="0" fontId="7" fillId="0" borderId="0" xfId="2" applyFont="1" applyFill="1" applyBorder="1" applyAlignment="1">
      <alignment wrapText="1"/>
    </xf>
    <xf numFmtId="0" fontId="12" fillId="0" borderId="0" xfId="5" applyFont="1" applyFill="1" applyBorder="1" applyAlignment="1">
      <alignment horizontal="center"/>
    </xf>
    <xf numFmtId="0" fontId="12" fillId="0" borderId="0" xfId="5" applyFont="1" applyFill="1" applyBorder="1"/>
    <xf numFmtId="0" fontId="12" fillId="0" borderId="0" xfId="5" applyFont="1" applyFill="1" applyBorder="1" applyAlignment="1">
      <alignment wrapText="1"/>
    </xf>
    <xf numFmtId="0" fontId="15" fillId="0" borderId="0" xfId="0" applyFont="1"/>
    <xf numFmtId="0" fontId="8" fillId="0" borderId="2" xfId="5" applyFont="1" applyFill="1" applyBorder="1"/>
    <xf numFmtId="0" fontId="7" fillId="0" borderId="2" xfId="5" applyFont="1" applyFill="1" applyBorder="1" applyAlignment="1">
      <alignment wrapText="1"/>
    </xf>
    <xf numFmtId="0" fontId="12" fillId="0" borderId="2" xfId="5" applyFont="1" applyFill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8" fontId="0" fillId="0" borderId="0" xfId="1" applyNumberFormat="1" applyFont="1"/>
    <xf numFmtId="0" fontId="7" fillId="0" borderId="2" xfId="5" applyFont="1" applyFill="1" applyBorder="1" applyAlignment="1">
      <alignment vertical="center" wrapText="1"/>
    </xf>
    <xf numFmtId="44" fontId="12" fillId="0" borderId="2" xfId="8" applyFont="1" applyFill="1" applyBorder="1"/>
    <xf numFmtId="44" fontId="12" fillId="0" borderId="2" xfId="8" applyFont="1" applyFill="1" applyBorder="1" applyAlignment="1">
      <alignment wrapText="1"/>
    </xf>
    <xf numFmtId="44" fontId="12" fillId="0" borderId="2" xfId="9" applyFont="1" applyFill="1" applyBorder="1"/>
    <xf numFmtId="16" fontId="0" fillId="0" borderId="0" xfId="0" applyNumberFormat="1"/>
    <xf numFmtId="0" fontId="8" fillId="0" borderId="0" xfId="5" applyFont="1" applyFill="1" applyBorder="1"/>
    <xf numFmtId="0" fontId="7" fillId="0" borderId="0" xfId="5" applyFont="1" applyFill="1" applyBorder="1" applyAlignment="1">
      <alignment wrapText="1"/>
    </xf>
    <xf numFmtId="0" fontId="8" fillId="0" borderId="0" xfId="5" applyFont="1" applyFill="1" applyBorder="1" applyAlignment="1">
      <alignment horizontal="center"/>
    </xf>
    <xf numFmtId="0" fontId="8" fillId="0" borderId="4" xfId="5" applyFont="1" applyFill="1" applyBorder="1"/>
    <xf numFmtId="44" fontId="8" fillId="0" borderId="5" xfId="6" applyFont="1" applyFill="1" applyBorder="1"/>
    <xf numFmtId="44" fontId="8" fillId="0" borderId="5" xfId="6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2" fillId="0" borderId="0" xfId="10" applyFont="1" applyFill="1" applyBorder="1" applyAlignment="1">
      <alignment horizontal="center"/>
    </xf>
    <xf numFmtId="0" fontId="12" fillId="0" borderId="0" xfId="10" applyFont="1" applyFill="1" applyBorder="1"/>
    <xf numFmtId="44" fontId="12" fillId="0" borderId="0" xfId="9" applyFont="1" applyFill="1" applyBorder="1"/>
    <xf numFmtId="44" fontId="12" fillId="0" borderId="0" xfId="9" applyFont="1" applyFill="1" applyBorder="1" applyAlignment="1">
      <alignment wrapText="1"/>
    </xf>
    <xf numFmtId="0" fontId="7" fillId="0" borderId="2" xfId="10" applyFont="1" applyFill="1" applyBorder="1" applyAlignment="1">
      <alignment wrapText="1"/>
    </xf>
    <xf numFmtId="0" fontId="12" fillId="0" borderId="2" xfId="10" applyFont="1" applyFill="1" applyBorder="1" applyAlignment="1">
      <alignment horizontal="center"/>
    </xf>
    <xf numFmtId="44" fontId="12" fillId="0" borderId="2" xfId="9" applyFont="1" applyFill="1" applyBorder="1" applyAlignment="1">
      <alignment wrapText="1"/>
    </xf>
    <xf numFmtId="44" fontId="12" fillId="0" borderId="9" xfId="9" applyFont="1" applyFill="1" applyBorder="1"/>
    <xf numFmtId="0" fontId="8" fillId="0" borderId="0" xfId="10" applyFont="1" applyFill="1" applyBorder="1"/>
    <xf numFmtId="0" fontId="7" fillId="0" borderId="0" xfId="10" applyFont="1" applyFill="1" applyBorder="1" applyAlignment="1">
      <alignment wrapText="1"/>
    </xf>
    <xf numFmtId="0" fontId="8" fillId="0" borderId="0" xfId="10" applyFont="1" applyFill="1" applyBorder="1" applyAlignment="1">
      <alignment horizontal="center"/>
    </xf>
    <xf numFmtId="0" fontId="8" fillId="0" borderId="4" xfId="10" applyFont="1" applyFill="1" applyBorder="1"/>
    <xf numFmtId="44" fontId="8" fillId="0" borderId="5" xfId="9" applyFont="1" applyFill="1" applyBorder="1"/>
    <xf numFmtId="44" fontId="8" fillId="0" borderId="5" xfId="9" applyFont="1" applyFill="1" applyBorder="1" applyAlignment="1">
      <alignment wrapText="1"/>
    </xf>
    <xf numFmtId="44" fontId="8" fillId="0" borderId="10" xfId="9" applyFont="1" applyFill="1" applyBorder="1"/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/>
    <xf numFmtId="0" fontId="12" fillId="0" borderId="0" xfId="12" applyFont="1" applyFill="1" applyBorder="1" applyAlignment="1">
      <alignment horizontal="center"/>
    </xf>
    <xf numFmtId="0" fontId="12" fillId="0" borderId="0" xfId="12" applyFont="1" applyFill="1" applyBorder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8" fillId="0" borderId="2" xfId="14" applyFont="1" applyFill="1" applyBorder="1"/>
    <xf numFmtId="0" fontId="7" fillId="0" borderId="2" xfId="12" applyFont="1" applyFill="1" applyBorder="1" applyAlignment="1">
      <alignment wrapText="1"/>
    </xf>
    <xf numFmtId="0" fontId="12" fillId="0" borderId="2" xfId="12" applyFont="1" applyFill="1" applyBorder="1" applyAlignment="1">
      <alignment horizontal="center"/>
    </xf>
    <xf numFmtId="44" fontId="12" fillId="0" borderId="2" xfId="15" applyFont="1" applyFill="1" applyBorder="1"/>
    <xf numFmtId="44" fontId="12" fillId="0" borderId="2" xfId="15" applyFont="1" applyFill="1" applyBorder="1" applyAlignment="1">
      <alignment wrapText="1"/>
    </xf>
    <xf numFmtId="44" fontId="12" fillId="0" borderId="2" xfId="16" applyFont="1" applyFill="1" applyBorder="1"/>
    <xf numFmtId="49" fontId="0" fillId="0" borderId="0" xfId="0" applyNumberFormat="1" applyFill="1" applyAlignment="1">
      <alignment horizontal="left"/>
    </xf>
    <xf numFmtId="0" fontId="8" fillId="0" borderId="2" xfId="12" applyFont="1" applyFill="1" applyBorder="1" applyAlignment="1">
      <alignment horizontal="left"/>
    </xf>
    <xf numFmtId="0" fontId="8" fillId="0" borderId="2" xfId="18" applyFont="1" applyFill="1" applyBorder="1" applyAlignment="1">
      <alignment horizontal="left"/>
    </xf>
    <xf numFmtId="0" fontId="7" fillId="0" borderId="2" xfId="18" applyFont="1" applyFill="1" applyBorder="1" applyAlignment="1">
      <alignment wrapText="1"/>
    </xf>
    <xf numFmtId="0" fontId="12" fillId="0" borderId="2" xfId="18" applyFont="1" applyFill="1" applyBorder="1" applyAlignment="1">
      <alignment horizontal="center"/>
    </xf>
    <xf numFmtId="0" fontId="8" fillId="0" borderId="0" xfId="12" applyFont="1" applyFill="1" applyBorder="1"/>
    <xf numFmtId="0" fontId="7" fillId="0" borderId="0" xfId="12" applyFont="1" applyFill="1" applyBorder="1" applyAlignment="1">
      <alignment wrapText="1"/>
    </xf>
    <xf numFmtId="0" fontId="8" fillId="0" borderId="0" xfId="12" applyFont="1" applyFill="1" applyBorder="1" applyAlignment="1">
      <alignment horizontal="center"/>
    </xf>
    <xf numFmtId="0" fontId="8" fillId="0" borderId="4" xfId="12" applyFont="1" applyFill="1" applyBorder="1"/>
    <xf numFmtId="44" fontId="8" fillId="0" borderId="5" xfId="13" applyFont="1" applyFill="1" applyBorder="1" applyAlignment="1">
      <alignment horizontal="right"/>
    </xf>
    <xf numFmtId="0" fontId="12" fillId="0" borderId="0" xfId="14" applyFont="1" applyFill="1" applyBorder="1" applyAlignment="1">
      <alignment horizontal="center"/>
    </xf>
    <xf numFmtId="0" fontId="12" fillId="0" borderId="0" xfId="14" applyFont="1" applyFill="1" applyBorder="1"/>
    <xf numFmtId="44" fontId="12" fillId="0" borderId="0" xfId="20" applyFont="1" applyFill="1" applyBorder="1"/>
    <xf numFmtId="44" fontId="12" fillId="0" borderId="0" xfId="20" applyFont="1" applyFill="1" applyBorder="1" applyAlignment="1">
      <alignment wrapText="1"/>
    </xf>
    <xf numFmtId="0" fontId="7" fillId="0" borderId="2" xfId="14" applyFont="1" applyFill="1" applyBorder="1" applyAlignment="1">
      <alignment wrapText="1"/>
    </xf>
    <xf numFmtId="0" fontId="12" fillId="0" borderId="2" xfId="14" applyFont="1" applyFill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44" fontId="12" fillId="0" borderId="2" xfId="20" applyFont="1" applyFill="1" applyBorder="1"/>
    <xf numFmtId="0" fontId="8" fillId="0" borderId="0" xfId="14" applyFont="1" applyFill="1" applyBorder="1"/>
    <xf numFmtId="0" fontId="7" fillId="0" borderId="0" xfId="14" applyFont="1" applyFill="1" applyBorder="1" applyAlignment="1">
      <alignment wrapText="1"/>
    </xf>
    <xf numFmtId="0" fontId="8" fillId="0" borderId="0" xfId="14" applyFont="1" applyFill="1" applyBorder="1" applyAlignment="1">
      <alignment horizontal="center"/>
    </xf>
    <xf numFmtId="0" fontId="8" fillId="0" borderId="4" xfId="14" applyFont="1" applyFill="1" applyBorder="1"/>
    <xf numFmtId="44" fontId="8" fillId="0" borderId="5" xfId="20" applyFont="1" applyFill="1" applyBorder="1"/>
    <xf numFmtId="44" fontId="8" fillId="0" borderId="0" xfId="20" applyFont="1" applyFill="1" applyBorder="1"/>
    <xf numFmtId="44" fontId="8" fillId="0" borderId="0" xfId="20" applyFont="1" applyFill="1" applyBorder="1" applyAlignment="1">
      <alignment wrapText="1"/>
    </xf>
    <xf numFmtId="0" fontId="13" fillId="0" borderId="0" xfId="0" applyFont="1" applyFill="1" applyAlignment="1">
      <alignment horizontal="center" wrapText="1"/>
    </xf>
    <xf numFmtId="0" fontId="6" fillId="0" borderId="0" xfId="22" applyFont="1" applyFill="1" applyBorder="1"/>
    <xf numFmtId="0" fontId="3" fillId="0" borderId="0" xfId="22" applyFill="1" applyBorder="1"/>
    <xf numFmtId="0" fontId="7" fillId="0" borderId="0" xfId="22" applyFont="1" applyFill="1" applyAlignment="1">
      <alignment wrapText="1"/>
    </xf>
    <xf numFmtId="0" fontId="3" fillId="0" borderId="0" xfId="22" applyFill="1" applyBorder="1" applyAlignment="1">
      <alignment horizontal="center"/>
    </xf>
    <xf numFmtId="0" fontId="3" fillId="0" borderId="0" xfId="22" applyFill="1" applyBorder="1" applyAlignment="1">
      <alignment wrapText="1"/>
    </xf>
    <xf numFmtId="0" fontId="12" fillId="0" borderId="0" xfId="22" applyFont="1" applyFill="1" applyBorder="1" applyAlignment="1">
      <alignment horizontal="center"/>
    </xf>
    <xf numFmtId="0" fontId="12" fillId="0" borderId="0" xfId="22" applyFont="1" applyFill="1" applyBorder="1"/>
    <xf numFmtId="44" fontId="12" fillId="0" borderId="0" xfId="15" applyFont="1" applyFill="1" applyBorder="1"/>
    <xf numFmtId="44" fontId="12" fillId="0" borderId="0" xfId="15" applyFont="1" applyFill="1" applyBorder="1" applyAlignment="1">
      <alignment wrapText="1"/>
    </xf>
    <xf numFmtId="0" fontId="8" fillId="0" borderId="2" xfId="22" applyFont="1" applyFill="1" applyBorder="1"/>
    <xf numFmtId="0" fontId="7" fillId="0" borderId="2" xfId="22" applyFont="1" applyFill="1" applyBorder="1" applyAlignment="1">
      <alignment wrapText="1"/>
    </xf>
    <xf numFmtId="0" fontId="12" fillId="0" borderId="2" xfId="22" applyFont="1" applyFill="1" applyBorder="1" applyAlignment="1">
      <alignment horizontal="center"/>
    </xf>
    <xf numFmtId="0" fontId="7" fillId="0" borderId="2" xfId="22" applyFont="1" applyFill="1" applyBorder="1" applyAlignment="1">
      <alignment horizontal="left" vertical="center" wrapText="1"/>
    </xf>
    <xf numFmtId="0" fontId="7" fillId="0" borderId="2" xfId="22" applyFont="1" applyFill="1" applyBorder="1" applyAlignment="1">
      <alignment horizontal="left" wrapText="1"/>
    </xf>
    <xf numFmtId="0" fontId="8" fillId="0" borderId="0" xfId="22" applyFont="1" applyFill="1" applyBorder="1"/>
    <xf numFmtId="0" fontId="7" fillId="0" borderId="0" xfId="22" applyFont="1" applyFill="1" applyBorder="1" applyAlignment="1">
      <alignment wrapText="1"/>
    </xf>
    <xf numFmtId="0" fontId="8" fillId="0" borderId="0" xfId="22" applyFont="1" applyFill="1" applyBorder="1" applyAlignment="1">
      <alignment horizontal="center"/>
    </xf>
    <xf numFmtId="0" fontId="8" fillId="0" borderId="4" xfId="22" applyFont="1" applyFill="1" applyBorder="1"/>
    <xf numFmtId="44" fontId="8" fillId="0" borderId="11" xfId="15" applyFont="1" applyFill="1" applyBorder="1"/>
    <xf numFmtId="44" fontId="8" fillId="0" borderId="0" xfId="15" applyFont="1" applyFill="1" applyBorder="1"/>
    <xf numFmtId="44" fontId="8" fillId="0" borderId="0" xfId="15" applyFont="1" applyFill="1" applyBorder="1" applyAlignment="1">
      <alignment wrapText="1"/>
    </xf>
    <xf numFmtId="0" fontId="12" fillId="0" borderId="0" xfId="19" applyFont="1" applyFill="1" applyBorder="1" applyAlignment="1">
      <alignment horizontal="center"/>
    </xf>
    <xf numFmtId="0" fontId="12" fillId="0" borderId="0" xfId="19" applyFont="1" applyFill="1" applyBorder="1"/>
    <xf numFmtId="44" fontId="12" fillId="0" borderId="0" xfId="23" applyFont="1" applyFill="1" applyBorder="1"/>
    <xf numFmtId="44" fontId="12" fillId="0" borderId="0" xfId="23" applyFont="1" applyFill="1" applyBorder="1" applyAlignment="1">
      <alignment wrapText="1"/>
    </xf>
    <xf numFmtId="0" fontId="8" fillId="0" borderId="2" xfId="19" applyFont="1" applyFill="1" applyBorder="1"/>
    <xf numFmtId="0" fontId="7" fillId="0" borderId="2" xfId="19" applyFont="1" applyFill="1" applyBorder="1" applyAlignment="1">
      <alignment wrapText="1"/>
    </xf>
    <xf numFmtId="0" fontId="12" fillId="0" borderId="2" xfId="0" applyFont="1" applyFill="1" applyBorder="1" applyAlignment="1">
      <alignment horizontal="center"/>
    </xf>
    <xf numFmtId="0" fontId="12" fillId="0" borderId="2" xfId="19" applyFont="1" applyFill="1" applyBorder="1" applyAlignment="1">
      <alignment horizontal="center"/>
    </xf>
    <xf numFmtId="44" fontId="12" fillId="0" borderId="2" xfId="23" applyFont="1" applyFill="1" applyBorder="1"/>
    <xf numFmtId="44" fontId="12" fillId="0" borderId="2" xfId="23" applyFont="1" applyFill="1" applyBorder="1" applyAlignment="1">
      <alignment wrapText="1"/>
    </xf>
    <xf numFmtId="0" fontId="8" fillId="0" borderId="2" xfId="24" applyFont="1" applyFill="1" applyBorder="1" applyAlignment="1">
      <alignment horizontal="left"/>
    </xf>
    <xf numFmtId="0" fontId="7" fillId="0" borderId="2" xfId="24" applyFont="1" applyFill="1" applyBorder="1" applyAlignment="1">
      <alignment wrapText="1"/>
    </xf>
    <xf numFmtId="0" fontId="12" fillId="0" borderId="2" xfId="24" applyFont="1" applyFill="1" applyBorder="1" applyAlignment="1">
      <alignment horizontal="center"/>
    </xf>
    <xf numFmtId="44" fontId="12" fillId="0" borderId="2" xfId="25" applyFont="1" applyFill="1" applyBorder="1"/>
    <xf numFmtId="44" fontId="12" fillId="0" borderId="2" xfId="25" applyFont="1" applyFill="1" applyBorder="1" applyAlignment="1">
      <alignment wrapText="1"/>
    </xf>
    <xf numFmtId="0" fontId="8" fillId="0" borderId="2" xfId="19" applyFont="1" applyFill="1" applyBorder="1" applyAlignment="1">
      <alignment vertical="center"/>
    </xf>
    <xf numFmtId="0" fontId="8" fillId="4" borderId="2" xfId="19" applyFont="1" applyFill="1" applyBorder="1" applyAlignment="1">
      <alignment horizontal="left"/>
    </xf>
    <xf numFmtId="0" fontId="7" fillId="4" borderId="2" xfId="19" applyFont="1" applyFill="1" applyBorder="1" applyAlignment="1">
      <alignment wrapText="1"/>
    </xf>
    <xf numFmtId="0" fontId="8" fillId="0" borderId="0" xfId="19" applyFont="1" applyFill="1"/>
    <xf numFmtId="0" fontId="7" fillId="0" borderId="0" xfId="19" applyFont="1" applyFill="1" applyBorder="1" applyAlignment="1">
      <alignment wrapText="1"/>
    </xf>
    <xf numFmtId="0" fontId="8" fillId="0" borderId="0" xfId="19" applyFont="1" applyFill="1" applyBorder="1" applyAlignment="1">
      <alignment horizontal="center"/>
    </xf>
    <xf numFmtId="0" fontId="8" fillId="0" borderId="12" xfId="19" applyFont="1" applyFill="1" applyBorder="1"/>
    <xf numFmtId="44" fontId="8" fillId="0" borderId="13" xfId="23" applyFont="1" applyFill="1" applyBorder="1" applyAlignment="1">
      <alignment horizontal="center"/>
    </xf>
    <xf numFmtId="0" fontId="8" fillId="0" borderId="0" xfId="19" applyFont="1" applyFill="1" applyBorder="1"/>
    <xf numFmtId="44" fontId="8" fillId="0" borderId="0" xfId="23" applyFont="1" applyFill="1" applyBorder="1" applyAlignment="1">
      <alignment horizontal="center"/>
    </xf>
    <xf numFmtId="44" fontId="8" fillId="0" borderId="0" xfId="23" applyFont="1" applyFill="1" applyBorder="1" applyAlignment="1">
      <alignment horizontal="center" wrapText="1"/>
    </xf>
    <xf numFmtId="0" fontId="6" fillId="0" borderId="0" xfId="26" applyFont="1" applyFill="1" applyBorder="1"/>
    <xf numFmtId="0" fontId="3" fillId="0" borderId="0" xfId="26" applyFill="1" applyBorder="1"/>
    <xf numFmtId="0" fontId="7" fillId="0" borderId="0" xfId="26" applyFont="1" applyFill="1" applyAlignment="1">
      <alignment wrapText="1"/>
    </xf>
    <xf numFmtId="0" fontId="3" fillId="0" borderId="0" xfId="26" applyFill="1" applyBorder="1" applyAlignment="1">
      <alignment horizontal="center"/>
    </xf>
    <xf numFmtId="0" fontId="3" fillId="0" borderId="0" xfId="26" applyFill="1" applyBorder="1" applyAlignment="1">
      <alignment wrapText="1"/>
    </xf>
    <xf numFmtId="0" fontId="12" fillId="0" borderId="0" xfId="26" applyFont="1" applyFill="1" applyBorder="1" applyAlignment="1">
      <alignment horizontal="center"/>
    </xf>
    <xf numFmtId="0" fontId="12" fillId="0" borderId="0" xfId="26" applyFont="1" applyFill="1" applyBorder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8" fillId="0" borderId="2" xfId="26" applyFont="1" applyFill="1" applyBorder="1" applyAlignment="1">
      <alignment horizontal="left"/>
    </xf>
    <xf numFmtId="0" fontId="7" fillId="0" borderId="2" xfId="26" applyFont="1" applyFill="1" applyBorder="1" applyAlignment="1">
      <alignment wrapText="1"/>
    </xf>
    <xf numFmtId="0" fontId="12" fillId="0" borderId="2" xfId="26" applyFont="1" applyFill="1" applyBorder="1" applyAlignment="1">
      <alignment horizontal="center"/>
    </xf>
    <xf numFmtId="44" fontId="12" fillId="0" borderId="2" xfId="26" applyNumberFormat="1" applyFont="1" applyFill="1" applyBorder="1"/>
    <xf numFmtId="0" fontId="8" fillId="0" borderId="2" xfId="26" applyFont="1" applyFill="1" applyBorder="1"/>
    <xf numFmtId="0" fontId="7" fillId="0" borderId="0" xfId="26" applyFont="1" applyFill="1" applyBorder="1" applyAlignment="1">
      <alignment wrapText="1"/>
    </xf>
    <xf numFmtId="0" fontId="8" fillId="0" borderId="0" xfId="26" applyFont="1" applyFill="1" applyBorder="1" applyAlignment="1">
      <alignment horizontal="center"/>
    </xf>
    <xf numFmtId="0" fontId="8" fillId="0" borderId="4" xfId="26" applyFont="1" applyFill="1" applyBorder="1"/>
    <xf numFmtId="44" fontId="8" fillId="0" borderId="5" xfId="8" applyFont="1" applyFill="1" applyBorder="1"/>
    <xf numFmtId="0" fontId="12" fillId="0" borderId="0" xfId="18" applyFont="1" applyFill="1" applyBorder="1" applyAlignment="1">
      <alignment horizontal="center"/>
    </xf>
    <xf numFmtId="0" fontId="12" fillId="0" borderId="0" xfId="18" applyFont="1" applyFill="1" applyBorder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8" fillId="0" borderId="2" xfId="18" applyFont="1" applyFill="1" applyBorder="1"/>
    <xf numFmtId="0" fontId="8" fillId="0" borderId="0" xfId="18" applyFont="1" applyFill="1" applyBorder="1"/>
    <xf numFmtId="0" fontId="7" fillId="0" borderId="0" xfId="18" applyFont="1" applyFill="1" applyBorder="1" applyAlignment="1">
      <alignment wrapText="1"/>
    </xf>
    <xf numFmtId="0" fontId="8" fillId="0" borderId="0" xfId="18" applyFont="1" applyFill="1" applyBorder="1" applyAlignment="1">
      <alignment horizontal="center"/>
    </xf>
    <xf numFmtId="0" fontId="8" fillId="0" borderId="4" xfId="18" applyFont="1" applyFill="1" applyBorder="1"/>
    <xf numFmtId="44" fontId="8" fillId="0" borderId="5" xfId="21" applyFont="1" applyFill="1" applyBorder="1"/>
    <xf numFmtId="44" fontId="0" fillId="0" borderId="0" xfId="0" applyNumberFormat="1" applyFill="1"/>
    <xf numFmtId="44" fontId="8" fillId="0" borderId="5" xfId="21" applyFont="1" applyFill="1" applyBorder="1" applyAlignment="1">
      <alignment wrapText="1"/>
    </xf>
    <xf numFmtId="0" fontId="6" fillId="0" borderId="0" xfId="27" applyFont="1" applyFill="1" applyBorder="1"/>
    <xf numFmtId="0" fontId="3" fillId="0" borderId="0" xfId="27" applyFill="1" applyBorder="1"/>
    <xf numFmtId="0" fontId="7" fillId="0" borderId="0" xfId="27" applyFont="1" applyFill="1" applyAlignment="1">
      <alignment wrapText="1"/>
    </xf>
    <xf numFmtId="0" fontId="3" fillId="0" borderId="0" xfId="27" applyFill="1" applyBorder="1" applyAlignment="1">
      <alignment horizontal="center"/>
    </xf>
    <xf numFmtId="0" fontId="3" fillId="0" borderId="0" xfId="27" applyFill="1" applyBorder="1" applyAlignment="1">
      <alignment wrapText="1"/>
    </xf>
    <xf numFmtId="0" fontId="6" fillId="0" borderId="0" xfId="27" applyFont="1" applyFill="1" applyAlignment="1">
      <alignment horizontal="center"/>
    </xf>
    <xf numFmtId="0" fontId="6" fillId="0" borderId="0" xfId="27" applyFont="1" applyFill="1" applyAlignment="1"/>
    <xf numFmtId="0" fontId="12" fillId="0" borderId="0" xfId="27" applyFont="1" applyFill="1" applyAlignment="1">
      <alignment horizontal="center"/>
    </xf>
    <xf numFmtId="0" fontId="12" fillId="0" borderId="0" xfId="27" applyFont="1" applyFill="1"/>
    <xf numFmtId="44" fontId="12" fillId="0" borderId="0" xfId="16" applyFont="1" applyFill="1"/>
    <xf numFmtId="44" fontId="12" fillId="0" borderId="0" xfId="16" applyFont="1" applyFill="1" applyAlignment="1">
      <alignment wrapText="1"/>
    </xf>
    <xf numFmtId="0" fontId="8" fillId="0" borderId="2" xfId="27" applyFont="1" applyFill="1" applyBorder="1" applyAlignment="1">
      <alignment horizontal="left" vertical="center"/>
    </xf>
    <xf numFmtId="0" fontId="7" fillId="0" borderId="2" xfId="27" applyFont="1" applyFill="1" applyBorder="1" applyAlignment="1">
      <alignment horizontal="left" vertical="center" wrapText="1"/>
    </xf>
    <xf numFmtId="0" fontId="12" fillId="0" borderId="2" xfId="27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8" fillId="0" borderId="2" xfId="27" applyFont="1" applyFill="1" applyBorder="1"/>
    <xf numFmtId="0" fontId="7" fillId="0" borderId="2" xfId="27" applyFont="1" applyFill="1" applyBorder="1" applyAlignment="1">
      <alignment wrapText="1"/>
    </xf>
    <xf numFmtId="0" fontId="12" fillId="0" borderId="2" xfId="27" applyFont="1" applyFill="1" applyBorder="1" applyAlignment="1">
      <alignment horizontal="center"/>
    </xf>
    <xf numFmtId="0" fontId="8" fillId="0" borderId="0" xfId="27" applyFont="1" applyFill="1" applyBorder="1"/>
    <xf numFmtId="0" fontId="7" fillId="0" borderId="0" xfId="27" applyFont="1" applyFill="1" applyBorder="1" applyAlignment="1">
      <alignment wrapText="1"/>
    </xf>
    <xf numFmtId="0" fontId="8" fillId="0" borderId="7" xfId="27" applyFont="1" applyFill="1" applyBorder="1" applyAlignment="1">
      <alignment horizontal="center"/>
    </xf>
    <xf numFmtId="0" fontId="8" fillId="0" borderId="4" xfId="27" applyFont="1" applyFill="1" applyBorder="1"/>
    <xf numFmtId="44" fontId="8" fillId="0" borderId="5" xfId="16" applyFont="1" applyFill="1" applyBorder="1"/>
    <xf numFmtId="44" fontId="8" fillId="0" borderId="5" xfId="16" applyFont="1" applyFill="1" applyBorder="1" applyAlignment="1">
      <alignment wrapText="1"/>
    </xf>
    <xf numFmtId="0" fontId="8" fillId="0" borderId="0" xfId="27" applyFont="1" applyFill="1" applyBorder="1" applyAlignment="1">
      <alignment horizontal="center"/>
    </xf>
    <xf numFmtId="44" fontId="8" fillId="0" borderId="0" xfId="16" applyFont="1" applyFill="1" applyBorder="1"/>
    <xf numFmtId="44" fontId="8" fillId="0" borderId="0" xfId="16" applyFont="1" applyFill="1" applyBorder="1" applyAlignment="1">
      <alignment wrapText="1"/>
    </xf>
    <xf numFmtId="0" fontId="12" fillId="0" borderId="0" xfId="28" applyFont="1" applyFill="1" applyBorder="1" applyAlignment="1">
      <alignment horizontal="center"/>
    </xf>
    <xf numFmtId="0" fontId="12" fillId="0" borderId="0" xfId="28" applyFont="1" applyFill="1" applyBorder="1"/>
    <xf numFmtId="44" fontId="12" fillId="0" borderId="0" xfId="29" applyFont="1" applyFill="1" applyBorder="1"/>
    <xf numFmtId="44" fontId="12" fillId="0" borderId="0" xfId="29" applyFont="1" applyFill="1" applyBorder="1" applyAlignment="1">
      <alignment wrapText="1"/>
    </xf>
    <xf numFmtId="0" fontId="8" fillId="0" borderId="2" xfId="28" applyFont="1" applyFill="1" applyBorder="1" applyAlignment="1">
      <alignment horizontal="left"/>
    </xf>
    <xf numFmtId="0" fontId="7" fillId="0" borderId="2" xfId="28" applyFont="1" applyFill="1" applyBorder="1" applyAlignment="1">
      <alignment wrapText="1"/>
    </xf>
    <xf numFmtId="0" fontId="12" fillId="0" borderId="2" xfId="28" applyFont="1" applyFill="1" applyBorder="1" applyAlignment="1">
      <alignment horizontal="center"/>
    </xf>
    <xf numFmtId="0" fontId="7" fillId="0" borderId="2" xfId="28" quotePrefix="1" applyFont="1" applyFill="1" applyBorder="1" applyAlignment="1">
      <alignment horizontal="left" wrapText="1"/>
    </xf>
    <xf numFmtId="0" fontId="8" fillId="0" borderId="0" xfId="28" applyFont="1" applyFill="1" applyBorder="1"/>
    <xf numFmtId="0" fontId="7" fillId="0" borderId="0" xfId="28" applyFont="1" applyFill="1" applyBorder="1" applyAlignment="1">
      <alignment wrapText="1"/>
    </xf>
    <xf numFmtId="0" fontId="8" fillId="0" borderId="0" xfId="28" applyFont="1" applyFill="1" applyBorder="1" applyAlignment="1">
      <alignment horizontal="center"/>
    </xf>
    <xf numFmtId="0" fontId="8" fillId="0" borderId="4" xfId="28" applyFont="1" applyFill="1" applyBorder="1"/>
    <xf numFmtId="44" fontId="8" fillId="0" borderId="5" xfId="29" applyFont="1" applyFill="1" applyBorder="1"/>
    <xf numFmtId="44" fontId="8" fillId="0" borderId="5" xfId="29" applyFont="1" applyFill="1" applyBorder="1" applyAlignment="1">
      <alignment wrapText="1"/>
    </xf>
    <xf numFmtId="44" fontId="8" fillId="0" borderId="0" xfId="29" applyFont="1" applyFill="1" applyBorder="1"/>
    <xf numFmtId="44" fontId="8" fillId="0" borderId="0" xfId="29" applyFont="1" applyFill="1" applyBorder="1" applyAlignment="1">
      <alignment wrapText="1"/>
    </xf>
    <xf numFmtId="0" fontId="6" fillId="0" borderId="0" xfId="24" applyFont="1" applyFill="1" applyBorder="1"/>
    <xf numFmtId="0" fontId="3" fillId="0" borderId="0" xfId="24" applyFill="1" applyBorder="1"/>
    <xf numFmtId="0" fontId="7" fillId="0" borderId="0" xfId="24" applyFont="1" applyFill="1" applyAlignment="1">
      <alignment wrapText="1"/>
    </xf>
    <xf numFmtId="0" fontId="3" fillId="0" borderId="0" xfId="24" applyFill="1" applyBorder="1" applyAlignment="1">
      <alignment horizontal="center"/>
    </xf>
    <xf numFmtId="0" fontId="3" fillId="0" borderId="0" xfId="24" applyFill="1" applyBorder="1" applyAlignment="1">
      <alignment wrapText="1"/>
    </xf>
    <xf numFmtId="0" fontId="8" fillId="0" borderId="0" xfId="2" applyFont="1" applyBorder="1" applyAlignment="1"/>
    <xf numFmtId="0" fontId="12" fillId="0" borderId="0" xfId="24" applyFont="1" applyFill="1" applyAlignment="1">
      <alignment horizontal="center"/>
    </xf>
    <xf numFmtId="0" fontId="12" fillId="0" borderId="0" xfId="24" applyFont="1" applyFill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8" fillId="3" borderId="2" xfId="24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8" fillId="3" borderId="2" xfId="24" applyFont="1" applyFill="1" applyBorder="1" applyAlignment="1">
      <alignment horizontal="center" vertical="center" wrapText="1"/>
    </xf>
    <xf numFmtId="0" fontId="10" fillId="3" borderId="2" xfId="24" applyFont="1" applyFill="1" applyBorder="1" applyAlignment="1">
      <alignment horizontal="center" vertical="center" wrapText="1"/>
    </xf>
    <xf numFmtId="0" fontId="10" fillId="3" borderId="2" xfId="24" applyFont="1" applyFill="1" applyBorder="1" applyAlignment="1">
      <alignment horizontal="center" vertical="center" wrapText="1" shrinkToFit="1"/>
    </xf>
    <xf numFmtId="0" fontId="8" fillId="0" borderId="2" xfId="24" applyFont="1" applyFill="1" applyBorder="1" applyAlignment="1">
      <alignment vertical="center"/>
    </xf>
    <xf numFmtId="0" fontId="7" fillId="0" borderId="2" xfId="24" applyFont="1" applyFill="1" applyBorder="1" applyAlignment="1">
      <alignment vertical="center" wrapText="1"/>
    </xf>
    <xf numFmtId="44" fontId="12" fillId="0" borderId="2" xfId="31" applyFont="1" applyFill="1" applyBorder="1" applyAlignment="1">
      <alignment vertical="center"/>
    </xf>
    <xf numFmtId="44" fontId="12" fillId="0" borderId="2" xfId="31" applyFont="1" applyFill="1" applyBorder="1" applyAlignment="1">
      <alignment vertical="center" wrapText="1"/>
    </xf>
    <xf numFmtId="165" fontId="12" fillId="0" borderId="2" xfId="31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44" fontId="12" fillId="0" borderId="2" xfId="30" applyFont="1" applyFill="1" applyBorder="1"/>
    <xf numFmtId="44" fontId="12" fillId="0" borderId="2" xfId="30" applyFont="1" applyFill="1" applyBorder="1" applyAlignment="1">
      <alignment wrapText="1"/>
    </xf>
    <xf numFmtId="0" fontId="16" fillId="0" borderId="0" xfId="0" applyFont="1" applyFill="1" applyAlignment="1"/>
    <xf numFmtId="0" fontId="7" fillId="0" borderId="2" xfId="32" applyFont="1" applyFill="1" applyBorder="1" applyAlignment="1">
      <alignment wrapText="1"/>
    </xf>
    <xf numFmtId="0" fontId="8" fillId="0" borderId="2" xfId="32" applyFont="1" applyFill="1" applyBorder="1"/>
    <xf numFmtId="0" fontId="7" fillId="0" borderId="0" xfId="24" applyFont="1" applyFill="1" applyBorder="1" applyAlignment="1">
      <alignment wrapText="1"/>
    </xf>
    <xf numFmtId="0" fontId="8" fillId="0" borderId="0" xfId="24" applyFont="1" applyFill="1" applyBorder="1" applyAlignment="1">
      <alignment horizontal="center"/>
    </xf>
    <xf numFmtId="0" fontId="8" fillId="0" borderId="4" xfId="24" applyFont="1" applyFill="1" applyBorder="1"/>
    <xf numFmtId="44" fontId="8" fillId="0" borderId="5" xfId="30" applyFont="1" applyFill="1" applyBorder="1"/>
    <xf numFmtId="0" fontId="8" fillId="0" borderId="0" xfId="24" applyFont="1" applyFill="1" applyBorder="1"/>
    <xf numFmtId="44" fontId="8" fillId="0" borderId="0" xfId="30" applyFont="1" applyFill="1" applyBorder="1"/>
    <xf numFmtId="44" fontId="8" fillId="0" borderId="0" xfId="30" applyFont="1" applyFill="1" applyBorder="1" applyAlignment="1">
      <alignment wrapText="1"/>
    </xf>
    <xf numFmtId="0" fontId="8" fillId="0" borderId="0" xfId="32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4" fontId="0" fillId="0" borderId="0" xfId="0" applyNumberFormat="1" applyFill="1" applyAlignment="1">
      <alignment horizontal="center"/>
    </xf>
    <xf numFmtId="0" fontId="5" fillId="0" borderId="0" xfId="24" applyFont="1" applyFill="1" applyBorder="1" applyAlignment="1">
      <alignment horizontal="center"/>
    </xf>
    <xf numFmtId="0" fontId="5" fillId="0" borderId="0" xfId="24" applyFont="1" applyFill="1" applyBorder="1" applyAlignment="1">
      <alignment horizontal="center" wrapText="1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 wrapText="1"/>
    </xf>
    <xf numFmtId="0" fontId="12" fillId="0" borderId="0" xfId="33" applyFont="1" applyFill="1" applyBorder="1" applyAlignment="1">
      <alignment horizontal="center"/>
    </xf>
    <xf numFmtId="0" fontId="12" fillId="0" borderId="0" xfId="33" applyFont="1" applyFill="1" applyBorder="1"/>
    <xf numFmtId="44" fontId="12" fillId="0" borderId="0" xfId="34" applyFont="1" applyFill="1" applyBorder="1"/>
    <xf numFmtId="44" fontId="12" fillId="0" borderId="0" xfId="34" applyFont="1" applyFill="1" applyBorder="1" applyAlignment="1">
      <alignment wrapText="1"/>
    </xf>
    <xf numFmtId="0" fontId="8" fillId="0" borderId="2" xfId="33" applyFont="1" applyFill="1" applyBorder="1"/>
    <xf numFmtId="0" fontId="7" fillId="0" borderId="2" xfId="33" applyFont="1" applyFill="1" applyBorder="1" applyAlignment="1">
      <alignment wrapText="1"/>
    </xf>
    <xf numFmtId="44" fontId="12" fillId="0" borderId="2" xfId="34" applyFont="1" applyFill="1" applyBorder="1"/>
    <xf numFmtId="44" fontId="12" fillId="0" borderId="2" xfId="34" applyFont="1" applyFill="1" applyBorder="1" applyAlignment="1">
      <alignment wrapText="1"/>
    </xf>
    <xf numFmtId="0" fontId="8" fillId="0" borderId="0" xfId="33" applyFont="1" applyFill="1" applyBorder="1"/>
    <xf numFmtId="0" fontId="7" fillId="0" borderId="0" xfId="33" applyFont="1" applyFill="1" applyBorder="1" applyAlignment="1">
      <alignment wrapText="1"/>
    </xf>
    <xf numFmtId="0" fontId="8" fillId="0" borderId="0" xfId="33" applyFont="1" applyFill="1" applyBorder="1" applyAlignment="1">
      <alignment horizontal="center"/>
    </xf>
    <xf numFmtId="0" fontId="8" fillId="0" borderId="4" xfId="33" applyFont="1" applyFill="1" applyBorder="1"/>
    <xf numFmtId="44" fontId="8" fillId="0" borderId="5" xfId="34" applyFont="1" applyFill="1" applyBorder="1"/>
    <xf numFmtId="0" fontId="13" fillId="0" borderId="0" xfId="0" applyFont="1" applyFill="1" applyBorder="1" applyAlignment="1">
      <alignment wrapText="1"/>
    </xf>
    <xf numFmtId="0" fontId="12" fillId="0" borderId="0" xfId="35" applyFont="1" applyFill="1" applyAlignment="1">
      <alignment horizontal="center"/>
    </xf>
    <xf numFmtId="0" fontId="12" fillId="0" borderId="0" xfId="35" applyFont="1" applyFill="1"/>
    <xf numFmtId="44" fontId="12" fillId="0" borderId="0" xfId="25" applyFont="1" applyFill="1"/>
    <xf numFmtId="44" fontId="12" fillId="0" borderId="0" xfId="25" applyFont="1" applyFill="1" applyAlignment="1">
      <alignment wrapText="1"/>
    </xf>
    <xf numFmtId="0" fontId="0" fillId="4" borderId="0" xfId="0" applyFill="1"/>
    <xf numFmtId="0" fontId="8" fillId="0" borderId="2" xfId="35" applyFont="1" applyFill="1" applyBorder="1"/>
    <xf numFmtId="0" fontId="12" fillId="0" borderId="2" xfId="35" applyFont="1" applyFill="1" applyBorder="1" applyAlignment="1">
      <alignment wrapText="1"/>
    </xf>
    <xf numFmtId="49" fontId="0" fillId="4" borderId="0" xfId="0" applyNumberFormat="1" applyFill="1" applyAlignment="1">
      <alignment horizontal="left"/>
    </xf>
    <xf numFmtId="0" fontId="7" fillId="0" borderId="2" xfId="35" applyFont="1" applyFill="1" applyBorder="1" applyAlignment="1">
      <alignment wrapText="1"/>
    </xf>
    <xf numFmtId="0" fontId="8" fillId="0" borderId="0" xfId="35" applyFont="1" applyFill="1" applyBorder="1"/>
    <xf numFmtId="0" fontId="7" fillId="0" borderId="0" xfId="35" applyFont="1" applyFill="1" applyBorder="1" applyAlignment="1">
      <alignment wrapText="1"/>
    </xf>
    <xf numFmtId="0" fontId="8" fillId="0" borderId="0" xfId="35" applyFont="1" applyFill="1" applyBorder="1" applyAlignment="1">
      <alignment horizontal="center"/>
    </xf>
    <xf numFmtId="44" fontId="8" fillId="0" borderId="5" xfId="25" applyFont="1" applyFill="1" applyBorder="1"/>
    <xf numFmtId="44" fontId="8" fillId="0" borderId="0" xfId="25" applyFont="1" applyFill="1" applyBorder="1"/>
    <xf numFmtId="44" fontId="8" fillId="0" borderId="0" xfId="25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2" fillId="0" borderId="0" xfId="32" applyFont="1" applyFill="1" applyBorder="1" applyAlignment="1">
      <alignment horizontal="center"/>
    </xf>
    <xf numFmtId="0" fontId="12" fillId="0" borderId="0" xfId="32" applyFont="1" applyFill="1" applyBorder="1"/>
    <xf numFmtId="44" fontId="12" fillId="0" borderId="0" xfId="36" applyFont="1" applyFill="1" applyBorder="1"/>
    <xf numFmtId="44" fontId="12" fillId="0" borderId="0" xfId="36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0" xfId="3" applyFont="1" applyFill="1" applyBorder="1" applyAlignment="1">
      <alignment horizontal="left"/>
    </xf>
    <xf numFmtId="44" fontId="12" fillId="0" borderId="0" xfId="3" applyFont="1" applyFill="1" applyBorder="1"/>
    <xf numFmtId="0" fontId="0" fillId="0" borderId="0" xfId="0" applyAlignment="1">
      <alignment horizontal="left"/>
    </xf>
    <xf numFmtId="0" fontId="7" fillId="0" borderId="0" xfId="32" applyFont="1" applyFill="1" applyBorder="1" applyAlignment="1">
      <alignment wrapText="1"/>
    </xf>
    <xf numFmtId="0" fontId="8" fillId="0" borderId="0" xfId="32" applyFont="1" applyFill="1" applyBorder="1" applyAlignment="1">
      <alignment horizontal="center"/>
    </xf>
    <xf numFmtId="44" fontId="8" fillId="0" borderId="5" xfId="36" applyFont="1" applyFill="1" applyBorder="1"/>
    <xf numFmtId="44" fontId="8" fillId="0" borderId="0" xfId="36" applyFont="1" applyFill="1" applyBorder="1"/>
    <xf numFmtId="44" fontId="8" fillId="0" borderId="0" xfId="36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7" fillId="0" borderId="2" xfId="0" applyFont="1" applyFill="1" applyBorder="1" applyAlignment="1">
      <alignment wrapText="1"/>
    </xf>
    <xf numFmtId="0" fontId="8" fillId="0" borderId="4" xfId="0" applyFont="1" applyFill="1" applyBorder="1"/>
    <xf numFmtId="44" fontId="12" fillId="0" borderId="9" xfId="3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4" fontId="12" fillId="0" borderId="9" xfId="6" applyFont="1" applyFill="1" applyBorder="1" applyAlignment="1">
      <alignment wrapText="1"/>
    </xf>
    <xf numFmtId="44" fontId="12" fillId="0" borderId="9" xfId="8" applyFont="1" applyFill="1" applyBorder="1"/>
    <xf numFmtId="44" fontId="12" fillId="0" borderId="9" xfId="8" applyFont="1" applyFill="1" applyBorder="1" applyAlignment="1">
      <alignment wrapText="1"/>
    </xf>
    <xf numFmtId="44" fontId="8" fillId="0" borderId="2" xfId="8" applyFont="1" applyFill="1" applyBorder="1"/>
    <xf numFmtId="44" fontId="8" fillId="0" borderId="2" xfId="8" applyFont="1" applyFill="1" applyBorder="1" applyAlignment="1">
      <alignment wrapText="1"/>
    </xf>
    <xf numFmtId="0" fontId="6" fillId="0" borderId="0" xfId="0" applyFont="1" applyFill="1" applyBorder="1"/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8" fillId="0" borderId="0" xfId="8" applyFont="1" applyFill="1" applyBorder="1"/>
    <xf numFmtId="44" fontId="8" fillId="0" borderId="0" xfId="8" applyFont="1" applyFill="1" applyBorder="1" applyAlignment="1">
      <alignment wrapText="1"/>
    </xf>
    <xf numFmtId="0" fontId="0" fillId="4" borderId="9" xfId="0" applyFill="1" applyBorder="1"/>
    <xf numFmtId="49" fontId="0" fillId="4" borderId="2" xfId="0" applyNumberForma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44" fontId="12" fillId="4" borderId="2" xfId="1" applyFont="1" applyFill="1" applyBorder="1" applyAlignment="1">
      <alignment horizontal="center" vertical="center"/>
    </xf>
    <xf numFmtId="44" fontId="8" fillId="4" borderId="2" xfId="1" applyFont="1" applyFill="1" applyBorder="1" applyAlignment="1">
      <alignment horizontal="center" vertical="center" wrapText="1"/>
    </xf>
    <xf numFmtId="44" fontId="10" fillId="4" borderId="2" xfId="1" applyFon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right"/>
    </xf>
    <xf numFmtId="0" fontId="0" fillId="0" borderId="2" xfId="0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wrapText="1"/>
    </xf>
    <xf numFmtId="49" fontId="0" fillId="0" borderId="0" xfId="0" applyNumberFormat="1" applyFill="1" applyBorder="1" applyAlignment="1">
      <alignment horizontal="left"/>
    </xf>
    <xf numFmtId="0" fontId="8" fillId="0" borderId="2" xfId="24" applyFont="1" applyFill="1" applyBorder="1"/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4" fontId="12" fillId="0" borderId="0" xfId="6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4" fontId="8" fillId="0" borderId="5" xfId="8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4" fontId="0" fillId="0" borderId="0" xfId="0" applyNumberFormat="1" applyFill="1" applyBorder="1"/>
    <xf numFmtId="44" fontId="0" fillId="0" borderId="0" xfId="0" applyNumberFormat="1" applyFill="1" applyBorder="1" applyAlignment="1">
      <alignment wrapText="1"/>
    </xf>
    <xf numFmtId="0" fontId="2" fillId="0" borderId="15" xfId="0" applyFont="1" applyFill="1" applyBorder="1"/>
    <xf numFmtId="0" fontId="0" fillId="0" borderId="8" xfId="0" applyFill="1" applyBorder="1"/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6" xfId="0" applyFill="1" applyBorder="1"/>
    <xf numFmtId="44" fontId="2" fillId="0" borderId="18" xfId="0" applyNumberFormat="1" applyFont="1" applyFill="1" applyBorder="1"/>
    <xf numFmtId="0" fontId="0" fillId="0" borderId="1" xfId="0" applyFill="1" applyBorder="1"/>
    <xf numFmtId="0" fontId="13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4" fontId="12" fillId="0" borderId="0" xfId="30" applyFont="1" applyFill="1" applyBorder="1"/>
    <xf numFmtId="44" fontId="12" fillId="0" borderId="0" xfId="25" applyFont="1" applyFill="1" applyBorder="1"/>
    <xf numFmtId="0" fontId="13" fillId="0" borderId="0" xfId="0" applyFont="1" applyAlignment="1">
      <alignment wrapText="1"/>
    </xf>
    <xf numFmtId="0" fontId="0" fillId="0" borderId="0" xfId="0" applyBorder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0" borderId="0" xfId="35" applyFont="1" applyFill="1" applyAlignment="1">
      <alignment horizontal="center"/>
    </xf>
    <xf numFmtId="0" fontId="6" fillId="0" borderId="0" xfId="24" applyFont="1" applyFill="1" applyBorder="1" applyAlignment="1">
      <alignment horizontal="center"/>
    </xf>
    <xf numFmtId="0" fontId="6" fillId="0" borderId="0" xfId="24" applyFont="1" applyFill="1" applyAlignment="1">
      <alignment horizontal="center"/>
    </xf>
    <xf numFmtId="0" fontId="6" fillId="0" borderId="0" xfId="27" applyFont="1" applyFill="1" applyAlignment="1">
      <alignment horizontal="center"/>
    </xf>
    <xf numFmtId="0" fontId="6" fillId="0" borderId="0" xfId="26" applyFont="1" applyFill="1" applyBorder="1" applyAlignment="1">
      <alignment horizontal="center"/>
    </xf>
    <xf numFmtId="0" fontId="6" fillId="0" borderId="0" xfId="18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6" fillId="0" borderId="0" xfId="22" applyFont="1" applyFill="1" applyBorder="1" applyAlignment="1">
      <alignment horizontal="center"/>
    </xf>
    <xf numFmtId="0" fontId="6" fillId="0" borderId="0" xfId="10" quotePrefix="1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  <xf numFmtId="0" fontId="6" fillId="0" borderId="0" xfId="1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</cellXfs>
  <cellStyles count="37">
    <cellStyle name="Millares 2" xfId="4"/>
    <cellStyle name="Millares 4" xfId="7"/>
    <cellStyle name="Millares 5" xfId="11"/>
    <cellStyle name="Millares 6" xfId="17"/>
    <cellStyle name="Moneda" xfId="1" builtinId="4"/>
    <cellStyle name="Moneda 10" xfId="8"/>
    <cellStyle name="Moneda 11" xfId="15"/>
    <cellStyle name="Moneda 12" xfId="21"/>
    <cellStyle name="Moneda 13" xfId="16"/>
    <cellStyle name="Moneda 14" xfId="29"/>
    <cellStyle name="Moneda 15" xfId="30"/>
    <cellStyle name="Moneda 16" xfId="34"/>
    <cellStyle name="Moneda 17" xfId="25"/>
    <cellStyle name="Moneda 18" xfId="36"/>
    <cellStyle name="Moneda 19" xfId="31"/>
    <cellStyle name="Moneda 2" xfId="3"/>
    <cellStyle name="Moneda 4" xfId="6"/>
    <cellStyle name="Moneda 5" xfId="9"/>
    <cellStyle name="Moneda 6" xfId="13"/>
    <cellStyle name="Moneda 8" xfId="20"/>
    <cellStyle name="Moneda 9" xfId="23"/>
    <cellStyle name="Normal" xfId="0" builtinId="0"/>
    <cellStyle name="Normal 10" xfId="26"/>
    <cellStyle name="Normal 11" xfId="22"/>
    <cellStyle name="Normal 12" xfId="18"/>
    <cellStyle name="Normal 13" xfId="27"/>
    <cellStyle name="Normal 14" xfId="28"/>
    <cellStyle name="Normal 15" xfId="24"/>
    <cellStyle name="Normal 16" xfId="33"/>
    <cellStyle name="Normal 17" xfId="35"/>
    <cellStyle name="Normal 18" xfId="32"/>
    <cellStyle name="Normal 2" xfId="2"/>
    <cellStyle name="Normal 4" xfId="5"/>
    <cellStyle name="Normal 5" xfId="10"/>
    <cellStyle name="Normal 6" xfId="12"/>
    <cellStyle name="Normal 8" xfId="14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8"/>
  <sheetViews>
    <sheetView tabSelected="1" topLeftCell="B1" zoomScaleNormal="100" zoomScaleSheetLayoutView="100" workbookViewId="0">
      <selection activeCell="D3" sqref="D1:D1048576"/>
    </sheetView>
  </sheetViews>
  <sheetFormatPr baseColWidth="10" defaultRowHeight="15" x14ac:dyDescent="0.25"/>
  <cols>
    <col min="1" max="1" width="11.140625" hidden="1" customWidth="1"/>
    <col min="2" max="2" width="2.7109375" customWidth="1"/>
    <col min="3" max="3" width="36.7109375" customWidth="1"/>
    <col min="4" max="4" width="12.140625" style="407" customWidth="1"/>
    <col min="5" max="5" width="7.42578125" customWidth="1"/>
    <col min="6" max="6" width="7.5703125" customWidth="1"/>
    <col min="7" max="7" width="14.140625" customWidth="1"/>
    <col min="8" max="9" width="11.85546875" style="83" customWidth="1"/>
    <col min="10" max="10" width="12.7109375" customWidth="1"/>
    <col min="11" max="11" width="10.85546875" style="83" customWidth="1"/>
    <col min="12" max="12" width="12.5703125" hidden="1" customWidth="1"/>
    <col min="13" max="13" width="12.5703125" customWidth="1"/>
    <col min="14" max="14" width="13" customWidth="1"/>
    <col min="15" max="15" width="11.42578125" style="1"/>
  </cols>
  <sheetData>
    <row r="1" spans="1:17" ht="29.25" x14ac:dyDescent="0.5">
      <c r="C1" s="413" t="s">
        <v>0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7" ht="23.25" x14ac:dyDescent="0.35">
      <c r="C2" s="414" t="s">
        <v>1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</row>
    <row r="3" spans="1:17" ht="15.75" x14ac:dyDescent="0.25">
      <c r="C3" s="2" t="s">
        <v>2</v>
      </c>
      <c r="D3" s="4"/>
      <c r="E3" s="5"/>
      <c r="F3" s="3"/>
      <c r="G3" s="3"/>
      <c r="H3" s="6"/>
      <c r="I3" s="6"/>
      <c r="J3" s="3"/>
      <c r="K3" s="7"/>
      <c r="L3" s="3"/>
      <c r="M3" s="3"/>
      <c r="N3" s="3"/>
    </row>
    <row r="4" spans="1:17" ht="25.5" customHeight="1" x14ac:dyDescent="0.25">
      <c r="C4" s="433" t="s">
        <v>3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</row>
    <row r="5" spans="1:17" ht="18.75" customHeight="1" x14ac:dyDescent="0.25">
      <c r="C5" s="8" t="s">
        <v>4</v>
      </c>
      <c r="D5" s="9"/>
      <c r="E5" s="5"/>
      <c r="F5" s="3"/>
      <c r="G5" s="3"/>
      <c r="H5" s="6"/>
      <c r="I5" s="6"/>
      <c r="J5" s="3"/>
      <c r="K5" s="7"/>
      <c r="L5" s="3"/>
      <c r="M5" s="3"/>
      <c r="N5" s="3"/>
    </row>
    <row r="6" spans="1:17" ht="22.5" x14ac:dyDescent="0.25">
      <c r="C6" s="10" t="s">
        <v>5</v>
      </c>
      <c r="D6" s="11" t="s">
        <v>6</v>
      </c>
      <c r="E6" s="10" t="s">
        <v>7</v>
      </c>
      <c r="F6" s="10" t="s">
        <v>8</v>
      </c>
      <c r="G6" s="10" t="s">
        <v>9</v>
      </c>
      <c r="H6" s="12" t="s">
        <v>10</v>
      </c>
      <c r="I6" s="13" t="s">
        <v>11</v>
      </c>
      <c r="J6" s="10" t="s">
        <v>12</v>
      </c>
      <c r="K6" s="11" t="s">
        <v>13</v>
      </c>
      <c r="L6" s="14" t="s">
        <v>14</v>
      </c>
      <c r="M6" s="14" t="s">
        <v>15</v>
      </c>
      <c r="N6" s="15" t="s">
        <v>16</v>
      </c>
    </row>
    <row r="7" spans="1:17" ht="26.25" customHeight="1" x14ac:dyDescent="0.25">
      <c r="A7" s="16"/>
      <c r="B7" s="17"/>
      <c r="C7" s="18" t="s">
        <v>17</v>
      </c>
      <c r="D7" s="19" t="s">
        <v>18</v>
      </c>
      <c r="E7" s="20">
        <v>111</v>
      </c>
      <c r="F7" s="20">
        <v>15</v>
      </c>
      <c r="G7" s="21">
        <v>2501.5700000000002</v>
      </c>
      <c r="H7" s="22">
        <f>G7*0.05</f>
        <v>125.07850000000002</v>
      </c>
      <c r="I7" s="22"/>
      <c r="J7" s="21">
        <v>0</v>
      </c>
      <c r="K7" s="22">
        <v>9.58</v>
      </c>
      <c r="L7" s="21">
        <v>0</v>
      </c>
      <c r="M7" s="21"/>
      <c r="N7" s="21">
        <f>G7+H7-J7+K7-L7-M7</f>
        <v>2636.2285000000002</v>
      </c>
      <c r="P7" s="23"/>
    </row>
    <row r="8" spans="1:17" ht="26.25" customHeight="1" x14ac:dyDescent="0.25">
      <c r="A8" s="16"/>
      <c r="B8" s="17"/>
      <c r="C8" s="18" t="s">
        <v>19</v>
      </c>
      <c r="D8" s="19" t="s">
        <v>18</v>
      </c>
      <c r="E8" s="20">
        <v>111</v>
      </c>
      <c r="F8" s="20">
        <v>15</v>
      </c>
      <c r="G8" s="21">
        <v>2501.5700000000002</v>
      </c>
      <c r="H8" s="22">
        <f>G8*0.05</f>
        <v>125.07850000000002</v>
      </c>
      <c r="I8" s="22"/>
      <c r="J8" s="21">
        <v>0</v>
      </c>
      <c r="K8" s="22">
        <v>9.58</v>
      </c>
      <c r="L8" s="21">
        <v>0</v>
      </c>
      <c r="M8" s="21"/>
      <c r="N8" s="21">
        <f>G8+H8-J8+K8-L8-M8</f>
        <v>2636.2285000000002</v>
      </c>
    </row>
    <row r="9" spans="1:17" ht="26.25" customHeight="1" x14ac:dyDescent="0.25">
      <c r="A9" s="16"/>
      <c r="B9" s="17"/>
      <c r="C9" s="18" t="s">
        <v>20</v>
      </c>
      <c r="D9" s="19" t="s">
        <v>18</v>
      </c>
      <c r="E9" s="20">
        <v>111</v>
      </c>
      <c r="F9" s="20">
        <v>15</v>
      </c>
      <c r="G9" s="21">
        <v>2501.5700000000002</v>
      </c>
      <c r="H9" s="22">
        <f>G9*0.05</f>
        <v>125.07850000000002</v>
      </c>
      <c r="I9" s="22"/>
      <c r="J9" s="21">
        <v>0</v>
      </c>
      <c r="K9" s="22">
        <v>9.58</v>
      </c>
      <c r="L9" s="21">
        <v>0</v>
      </c>
      <c r="M9" s="21"/>
      <c r="N9" s="21">
        <f>G9+H9-J9+K9-L9-M9</f>
        <v>2636.2285000000002</v>
      </c>
      <c r="O9" s="25"/>
    </row>
    <row r="10" spans="1:17" ht="26.25" customHeight="1" x14ac:dyDescent="0.25">
      <c r="A10" s="16"/>
      <c r="B10" s="17"/>
      <c r="C10" s="18" t="s">
        <v>21</v>
      </c>
      <c r="D10" s="19" t="s">
        <v>18</v>
      </c>
      <c r="E10" s="20">
        <v>111</v>
      </c>
      <c r="F10" s="20">
        <v>15</v>
      </c>
      <c r="G10" s="21">
        <v>2501.5700000000002</v>
      </c>
      <c r="H10" s="22">
        <f>G10*0.05</f>
        <v>125.07850000000002</v>
      </c>
      <c r="I10" s="22"/>
      <c r="J10" s="21">
        <v>0</v>
      </c>
      <c r="K10" s="22">
        <v>9.58</v>
      </c>
      <c r="L10" s="21">
        <v>0</v>
      </c>
      <c r="M10" s="21"/>
      <c r="N10" s="21">
        <f>G10+H10-J10+K10-L10-M10</f>
        <v>2636.2285000000002</v>
      </c>
    </row>
    <row r="11" spans="1:17" ht="26.25" customHeight="1" x14ac:dyDescent="0.25">
      <c r="A11" s="16"/>
      <c r="B11" s="17"/>
      <c r="C11" s="18" t="s">
        <v>22</v>
      </c>
      <c r="D11" s="19" t="s">
        <v>18</v>
      </c>
      <c r="E11" s="20">
        <v>111</v>
      </c>
      <c r="F11" s="20">
        <v>15</v>
      </c>
      <c r="G11" s="21">
        <v>2501.5700000000002</v>
      </c>
      <c r="H11" s="22">
        <f>G11*0.05</f>
        <v>125.07850000000002</v>
      </c>
      <c r="I11" s="22"/>
      <c r="J11" s="21">
        <v>0</v>
      </c>
      <c r="K11" s="22">
        <v>9.58</v>
      </c>
      <c r="L11" s="21">
        <v>0</v>
      </c>
      <c r="M11" s="21"/>
      <c r="N11" s="21">
        <f>G11+H11-J11+K11-L11-M11</f>
        <v>2636.2285000000002</v>
      </c>
      <c r="P11" s="23"/>
    </row>
    <row r="12" spans="1:17" ht="26.25" customHeight="1" x14ac:dyDescent="0.25">
      <c r="A12" s="16"/>
      <c r="B12" s="17"/>
      <c r="C12" s="18" t="s">
        <v>23</v>
      </c>
      <c r="D12" s="19" t="s">
        <v>18</v>
      </c>
      <c r="E12" s="20">
        <v>111</v>
      </c>
      <c r="F12" s="20">
        <v>15</v>
      </c>
      <c r="G12" s="21">
        <v>2501.5700000000002</v>
      </c>
      <c r="H12" s="22">
        <f>G12*0.05</f>
        <v>125.07850000000002</v>
      </c>
      <c r="I12" s="22"/>
      <c r="J12" s="21">
        <v>0</v>
      </c>
      <c r="K12" s="22">
        <v>9.58</v>
      </c>
      <c r="L12" s="21">
        <v>0</v>
      </c>
      <c r="M12" s="21"/>
      <c r="N12" s="21">
        <f>G12+H12-J12+K12-L12-M12</f>
        <v>2636.2285000000002</v>
      </c>
    </row>
    <row r="13" spans="1:17" ht="26.25" customHeight="1" x14ac:dyDescent="0.25">
      <c r="A13" s="26"/>
      <c r="C13" s="27" t="s">
        <v>24</v>
      </c>
      <c r="D13" s="19" t="s">
        <v>18</v>
      </c>
      <c r="E13" s="20">
        <v>111</v>
      </c>
      <c r="F13" s="20">
        <v>15</v>
      </c>
      <c r="G13" s="21">
        <v>2501.5700000000002</v>
      </c>
      <c r="H13" s="22">
        <f>G13*0.05</f>
        <v>125.07850000000002</v>
      </c>
      <c r="I13" s="22"/>
      <c r="J13" s="21">
        <v>0</v>
      </c>
      <c r="K13" s="22">
        <v>9.58</v>
      </c>
      <c r="L13" s="21">
        <v>0</v>
      </c>
      <c r="M13" s="21"/>
      <c r="N13" s="21">
        <f>G13+H13-J13+K13-L13-M13</f>
        <v>2636.2285000000002</v>
      </c>
      <c r="P13" s="28"/>
    </row>
    <row r="14" spans="1:17" ht="26.25" customHeight="1" x14ac:dyDescent="0.25">
      <c r="A14" s="16"/>
      <c r="B14" s="17"/>
      <c r="C14" s="29" t="s">
        <v>25</v>
      </c>
      <c r="D14" s="19" t="s">
        <v>18</v>
      </c>
      <c r="E14" s="20">
        <v>111</v>
      </c>
      <c r="F14" s="20">
        <v>15</v>
      </c>
      <c r="G14" s="21">
        <v>2501.5700000000002</v>
      </c>
      <c r="H14" s="22">
        <f>G14*0.05</f>
        <v>125.07850000000002</v>
      </c>
      <c r="I14" s="22"/>
      <c r="J14" s="21">
        <v>0</v>
      </c>
      <c r="K14" s="22">
        <v>9.58</v>
      </c>
      <c r="L14" s="21">
        <v>0</v>
      </c>
      <c r="M14" s="21"/>
      <c r="N14" s="21">
        <f>G14+H14-J14+K14-L14-M14</f>
        <v>2636.2285000000002</v>
      </c>
    </row>
    <row r="15" spans="1:17" ht="26.25" customHeight="1" x14ac:dyDescent="0.25">
      <c r="A15" s="16"/>
      <c r="B15" s="17"/>
      <c r="C15" s="29" t="s">
        <v>26</v>
      </c>
      <c r="D15" s="19" t="s">
        <v>18</v>
      </c>
      <c r="E15" s="20">
        <v>111</v>
      </c>
      <c r="F15" s="20">
        <v>15</v>
      </c>
      <c r="G15" s="21">
        <v>2501.5700000000002</v>
      </c>
      <c r="H15" s="22">
        <f>G15*0.05</f>
        <v>125.07850000000002</v>
      </c>
      <c r="I15" s="22"/>
      <c r="J15" s="21">
        <v>0</v>
      </c>
      <c r="K15" s="22">
        <v>9.58</v>
      </c>
      <c r="L15" s="21">
        <v>0</v>
      </c>
      <c r="M15" s="21"/>
      <c r="N15" s="21">
        <f>G15+H15-J15+K15-L15-M15</f>
        <v>2636.2285000000002</v>
      </c>
    </row>
    <row r="16" spans="1:17" s="1" customFormat="1" ht="15.75" thickBot="1" x14ac:dyDescent="0.3">
      <c r="A16"/>
      <c r="B16"/>
      <c r="C16" s="30"/>
      <c r="D16" s="31"/>
      <c r="E16" s="32"/>
      <c r="F16" s="33" t="s">
        <v>27</v>
      </c>
      <c r="G16" s="34">
        <f>SUM(G7:G15)</f>
        <v>22514.13</v>
      </c>
      <c r="H16" s="35">
        <f>SUM(H7:H15)</f>
        <v>1125.7065000000005</v>
      </c>
      <c r="I16" s="35"/>
      <c r="J16" s="34">
        <f>SUM(J7:J15)</f>
        <v>0</v>
      </c>
      <c r="K16" s="35">
        <f>SUM(K7:K15)</f>
        <v>86.22</v>
      </c>
      <c r="L16" s="34">
        <f>SUM(L7:L15)</f>
        <v>0</v>
      </c>
      <c r="M16" s="34"/>
      <c r="N16" s="34">
        <f>SUM(N7:N15)</f>
        <v>23726.056500000006</v>
      </c>
      <c r="P16"/>
      <c r="Q16"/>
    </row>
    <row r="17" spans="1:17" s="1" customFormat="1" ht="14.25" customHeight="1" x14ac:dyDescent="0.25">
      <c r="A17"/>
      <c r="B17"/>
      <c r="C17" s="30"/>
      <c r="D17" s="31"/>
      <c r="E17" s="32"/>
      <c r="F17" s="36"/>
      <c r="G17" s="37"/>
      <c r="H17" s="38"/>
      <c r="I17" s="38"/>
      <c r="J17" s="37"/>
      <c r="K17" s="38"/>
      <c r="L17" s="37"/>
      <c r="M17" s="37"/>
      <c r="N17" s="37"/>
      <c r="P17"/>
      <c r="Q17"/>
    </row>
    <row r="18" spans="1:17" s="1" customFormat="1" ht="14.25" customHeight="1" x14ac:dyDescent="0.25">
      <c r="A18"/>
      <c r="B18"/>
      <c r="C18" s="30"/>
      <c r="D18" s="31"/>
      <c r="E18" s="32"/>
      <c r="F18" s="36"/>
      <c r="G18" s="37"/>
      <c r="H18" s="38"/>
      <c r="I18" s="38"/>
      <c r="J18" s="37"/>
      <c r="K18" s="38"/>
      <c r="L18" s="37"/>
      <c r="M18" s="37"/>
      <c r="N18" s="37"/>
      <c r="P18"/>
      <c r="Q18"/>
    </row>
    <row r="19" spans="1:17" s="1" customFormat="1" x14ac:dyDescent="0.25">
      <c r="A19"/>
      <c r="B19"/>
      <c r="C19" s="30"/>
      <c r="D19" s="31"/>
      <c r="E19" s="32"/>
      <c r="F19" s="36"/>
      <c r="G19" s="37"/>
      <c r="H19" s="38"/>
      <c r="I19" s="38"/>
      <c r="J19" s="37"/>
      <c r="K19" s="38"/>
      <c r="L19" s="37"/>
      <c r="M19" s="37"/>
      <c r="N19" s="37"/>
      <c r="P19"/>
      <c r="Q19"/>
    </row>
    <row r="20" spans="1:17" s="1" customFormat="1" ht="15.75" thickBot="1" x14ac:dyDescent="0.3">
      <c r="A20"/>
      <c r="B20"/>
      <c r="C20" s="39"/>
      <c r="D20" s="41"/>
      <c r="E20" s="42"/>
      <c r="F20" s="43"/>
      <c r="G20" s="43"/>
      <c r="H20" s="44"/>
      <c r="I20" s="44"/>
      <c r="J20" s="40"/>
      <c r="K20" s="45"/>
      <c r="L20" s="46"/>
      <c r="M20" s="46"/>
      <c r="N20" s="43"/>
      <c r="P20"/>
      <c r="Q20"/>
    </row>
    <row r="21" spans="1:17" s="1" customFormat="1" x14ac:dyDescent="0.25">
      <c r="A21"/>
      <c r="B21"/>
      <c r="C21" s="39"/>
      <c r="D21" s="409"/>
      <c r="E21" s="409"/>
      <c r="F21" s="409"/>
      <c r="G21" s="410" t="s">
        <v>29</v>
      </c>
      <c r="H21" s="411"/>
      <c r="I21" s="411"/>
      <c r="J21" s="411"/>
      <c r="K21" s="410"/>
      <c r="L21" s="46"/>
      <c r="M21" s="46"/>
      <c r="N21" s="47" t="s">
        <v>30</v>
      </c>
      <c r="P21"/>
      <c r="Q21"/>
    </row>
    <row r="22" spans="1:17" s="48" customFormat="1" x14ac:dyDescent="0.25">
      <c r="B22"/>
      <c r="C22" s="39"/>
      <c r="D22" s="412"/>
      <c r="E22" s="412"/>
      <c r="F22" s="412"/>
      <c r="G22" s="412" t="s">
        <v>31</v>
      </c>
      <c r="H22" s="412"/>
      <c r="I22" s="412"/>
      <c r="J22" s="412"/>
      <c r="K22" s="412"/>
      <c r="L22" s="46"/>
      <c r="M22" s="46"/>
      <c r="N22" s="49" t="s">
        <v>32</v>
      </c>
      <c r="O22" s="1"/>
      <c r="P22"/>
      <c r="Q22"/>
    </row>
    <row r="23" spans="1:17" s="1" customFormat="1" ht="15.75" x14ac:dyDescent="0.25">
      <c r="A23"/>
      <c r="B23"/>
      <c r="C23" s="50"/>
      <c r="D23" s="51"/>
      <c r="E23" s="32"/>
      <c r="F23" s="46"/>
      <c r="G23" s="32"/>
      <c r="H23" s="51"/>
      <c r="I23" s="51"/>
      <c r="J23" s="32"/>
      <c r="K23" s="51"/>
      <c r="L23" s="46"/>
      <c r="M23" s="46"/>
      <c r="N23" s="32"/>
      <c r="P23"/>
      <c r="Q23"/>
    </row>
    <row r="24" spans="1:17" s="1" customFormat="1" ht="15.75" x14ac:dyDescent="0.25">
      <c r="A24"/>
      <c r="B24"/>
      <c r="C24" s="50"/>
      <c r="D24" s="51"/>
      <c r="E24" s="32"/>
      <c r="F24" s="46"/>
      <c r="G24" s="32"/>
      <c r="H24" s="51"/>
      <c r="I24" s="51"/>
      <c r="J24" s="32"/>
      <c r="K24" s="51"/>
      <c r="L24" s="46"/>
      <c r="M24" s="46"/>
      <c r="N24" s="32"/>
      <c r="P24"/>
      <c r="Q24"/>
    </row>
    <row r="25" spans="1:17" s="1" customFormat="1" ht="15.75" x14ac:dyDescent="0.25">
      <c r="A25"/>
      <c r="B25"/>
      <c r="C25" s="50"/>
      <c r="D25" s="51"/>
      <c r="E25" s="32"/>
      <c r="F25" s="46"/>
      <c r="G25" s="32"/>
      <c r="H25" s="51"/>
      <c r="I25" s="51"/>
      <c r="J25" s="32"/>
      <c r="K25" s="51"/>
      <c r="L25" s="46"/>
      <c r="M25" s="46"/>
      <c r="N25" s="32"/>
      <c r="P25"/>
      <c r="Q25"/>
    </row>
    <row r="26" spans="1:17" s="1" customFormat="1" ht="18.75" customHeight="1" x14ac:dyDescent="0.5">
      <c r="A26"/>
      <c r="B26" s="52"/>
      <c r="C26" s="413" t="s">
        <v>0</v>
      </c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P26"/>
      <c r="Q26"/>
    </row>
    <row r="27" spans="1:17" s="1" customFormat="1" ht="24" customHeight="1" x14ac:dyDescent="0.35">
      <c r="A27"/>
      <c r="B27" s="53"/>
      <c r="C27" s="414" t="s">
        <v>1</v>
      </c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P27"/>
      <c r="Q27"/>
    </row>
    <row r="28" spans="1:17" s="1" customFormat="1" ht="15.75" x14ac:dyDescent="0.25">
      <c r="A28"/>
      <c r="B28"/>
      <c r="C28" s="54" t="s">
        <v>2</v>
      </c>
      <c r="D28" s="56"/>
      <c r="E28" s="57"/>
      <c r="F28" s="55"/>
      <c r="G28" s="55"/>
      <c r="H28" s="58"/>
      <c r="I28" s="58"/>
      <c r="J28" s="55"/>
      <c r="K28" s="58"/>
      <c r="L28" s="55"/>
      <c r="M28" s="55"/>
      <c r="N28" s="55"/>
      <c r="P28"/>
      <c r="Q28"/>
    </row>
    <row r="29" spans="1:17" s="1" customFormat="1" ht="12.75" customHeight="1" x14ac:dyDescent="0.25">
      <c r="A29"/>
      <c r="B29"/>
      <c r="C29" s="432" t="s">
        <v>33</v>
      </c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P29"/>
      <c r="Q29"/>
    </row>
    <row r="30" spans="1:17" s="1" customFormat="1" x14ac:dyDescent="0.25">
      <c r="A30"/>
      <c r="B30"/>
      <c r="C30" s="8" t="str">
        <f>C5</f>
        <v>PERIODO DEL 16 AL 31 DE ENERO DE 2019</v>
      </c>
      <c r="D30" s="59"/>
      <c r="E30" s="60"/>
      <c r="F30" s="61"/>
      <c r="G30" s="61"/>
      <c r="H30" s="62"/>
      <c r="I30" s="62"/>
      <c r="J30" s="61"/>
      <c r="K30" s="62"/>
      <c r="L30" s="61"/>
      <c r="M30" s="61"/>
      <c r="N30" s="61"/>
      <c r="P30"/>
      <c r="Q30"/>
    </row>
    <row r="31" spans="1:17" ht="22.5" x14ac:dyDescent="0.25">
      <c r="C31" s="10" t="s">
        <v>5</v>
      </c>
      <c r="D31" s="11" t="s">
        <v>6</v>
      </c>
      <c r="E31" s="10" t="s">
        <v>7</v>
      </c>
      <c r="F31" s="10" t="s">
        <v>8</v>
      </c>
      <c r="G31" s="10" t="s">
        <v>9</v>
      </c>
      <c r="H31" s="12" t="s">
        <v>10</v>
      </c>
      <c r="I31" s="13" t="s">
        <v>11</v>
      </c>
      <c r="J31" s="10" t="s">
        <v>12</v>
      </c>
      <c r="K31" s="11" t="s">
        <v>13</v>
      </c>
      <c r="L31" s="14" t="s">
        <v>14</v>
      </c>
      <c r="M31" s="14" t="s">
        <v>15</v>
      </c>
      <c r="N31" s="15" t="s">
        <v>16</v>
      </c>
    </row>
    <row r="32" spans="1:17" ht="26.25" customHeight="1" x14ac:dyDescent="0.25">
      <c r="A32" s="16" t="s">
        <v>34</v>
      </c>
      <c r="B32" s="63"/>
      <c r="C32" s="64" t="s">
        <v>28</v>
      </c>
      <c r="D32" s="65" t="s">
        <v>35</v>
      </c>
      <c r="E32" s="66">
        <v>113</v>
      </c>
      <c r="F32" s="66">
        <v>15</v>
      </c>
      <c r="G32" s="21">
        <v>13312.35</v>
      </c>
      <c r="H32" s="67">
        <f>G32*0.05</f>
        <v>665.61750000000006</v>
      </c>
      <c r="I32" s="67"/>
      <c r="J32" s="68">
        <v>2234.7399999999998</v>
      </c>
      <c r="K32" s="67">
        <v>0</v>
      </c>
      <c r="L32" s="68">
        <v>0</v>
      </c>
      <c r="M32" s="68"/>
      <c r="N32" s="21">
        <f>G32+H32-J32+K32-L32-M32</f>
        <v>11743.227500000001</v>
      </c>
      <c r="P32" s="23"/>
      <c r="Q32" s="69"/>
    </row>
    <row r="33" spans="1:16" ht="26.25" customHeight="1" x14ac:dyDescent="0.25">
      <c r="A33" s="16" t="s">
        <v>36</v>
      </c>
      <c r="B33" s="17"/>
      <c r="C33" s="64" t="s">
        <v>37</v>
      </c>
      <c r="D33" s="70" t="s">
        <v>38</v>
      </c>
      <c r="E33" s="66">
        <v>113</v>
      </c>
      <c r="F33" s="66">
        <v>15</v>
      </c>
      <c r="G33" s="21">
        <v>2463.08</v>
      </c>
      <c r="H33" s="67">
        <f>G33*0.05</f>
        <v>123.154</v>
      </c>
      <c r="I33" s="67"/>
      <c r="J33" s="71">
        <v>0</v>
      </c>
      <c r="K33" s="72">
        <v>13.77</v>
      </c>
      <c r="L33" s="73">
        <v>0</v>
      </c>
      <c r="M33" s="73"/>
      <c r="N33" s="21">
        <f>G33+H33-J33+K33-L33-M33</f>
        <v>2600.0039999999999</v>
      </c>
      <c r="P33" s="74"/>
    </row>
    <row r="34" spans="1:16" ht="15.75" thickBot="1" x14ac:dyDescent="0.3">
      <c r="C34" s="75"/>
      <c r="D34" s="76"/>
      <c r="E34" s="77"/>
      <c r="F34" s="78" t="s">
        <v>27</v>
      </c>
      <c r="G34" s="79">
        <f>SUM(G32:G33)</f>
        <v>15775.43</v>
      </c>
      <c r="H34" s="80">
        <f>SUM(H32:H33)</f>
        <v>788.77150000000006</v>
      </c>
      <c r="I34" s="80"/>
      <c r="J34" s="79">
        <f>SUM(J32:J33)</f>
        <v>2234.7399999999998</v>
      </c>
      <c r="K34" s="80">
        <f>SUM(K32:K33)</f>
        <v>13.77</v>
      </c>
      <c r="L34" s="79">
        <f>SUM(L32:L33)</f>
        <v>0</v>
      </c>
      <c r="M34" s="79"/>
      <c r="N34" s="79">
        <f>SUM(N32:N33)</f>
        <v>14343.231500000002</v>
      </c>
    </row>
    <row r="35" spans="1:16" ht="10.5" customHeight="1" x14ac:dyDescent="0.25">
      <c r="C35" s="39"/>
      <c r="D35" s="81"/>
      <c r="E35" s="82"/>
      <c r="F35" s="43"/>
      <c r="G35" s="46"/>
      <c r="J35" s="46"/>
      <c r="K35" s="84"/>
      <c r="L35" s="46"/>
      <c r="M35" s="46"/>
      <c r="N35" s="46"/>
    </row>
    <row r="36" spans="1:16" ht="15.75" x14ac:dyDescent="0.25">
      <c r="C36" s="429" t="s">
        <v>39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</row>
    <row r="37" spans="1:16" x14ac:dyDescent="0.25">
      <c r="C37" s="8" t="str">
        <f>C30</f>
        <v>PERIODO DEL 16 AL 31 DE ENERO DE 2019</v>
      </c>
      <c r="D37" s="59"/>
      <c r="E37" s="85"/>
      <c r="F37" s="86"/>
      <c r="G37" s="87"/>
      <c r="H37" s="88"/>
      <c r="I37" s="88"/>
      <c r="J37" s="87"/>
      <c r="K37" s="88"/>
      <c r="L37" s="87"/>
      <c r="M37" s="87"/>
      <c r="N37" s="87"/>
    </row>
    <row r="38" spans="1:16" ht="22.5" x14ac:dyDescent="0.25">
      <c r="C38" s="10" t="s">
        <v>5</v>
      </c>
      <c r="D38" s="11" t="s">
        <v>6</v>
      </c>
      <c r="E38" s="10" t="s">
        <v>7</v>
      </c>
      <c r="F38" s="10" t="s">
        <v>8</v>
      </c>
      <c r="G38" s="10" t="s">
        <v>9</v>
      </c>
      <c r="H38" s="12" t="s">
        <v>10</v>
      </c>
      <c r="I38" s="13" t="s">
        <v>11</v>
      </c>
      <c r="J38" s="10" t="s">
        <v>12</v>
      </c>
      <c r="K38" s="11" t="s">
        <v>13</v>
      </c>
      <c r="L38" s="14" t="s">
        <v>14</v>
      </c>
      <c r="M38" s="14" t="s">
        <v>15</v>
      </c>
      <c r="N38" s="15" t="s">
        <v>16</v>
      </c>
    </row>
    <row r="39" spans="1:16" ht="26.25" customHeight="1" x14ac:dyDescent="0.25">
      <c r="A39" s="16" t="s">
        <v>40</v>
      </c>
      <c r="C39" s="27" t="s">
        <v>41</v>
      </c>
      <c r="D39" s="89" t="s">
        <v>31</v>
      </c>
      <c r="E39" s="90">
        <v>113</v>
      </c>
      <c r="F39" s="90">
        <v>15</v>
      </c>
      <c r="G39" s="21">
        <v>5827.5</v>
      </c>
      <c r="H39" s="67">
        <f>G39*0.05</f>
        <v>291.375</v>
      </c>
      <c r="I39" s="67"/>
      <c r="J39" s="73">
        <v>609.88</v>
      </c>
      <c r="K39" s="91">
        <v>0</v>
      </c>
      <c r="L39" s="92">
        <v>0</v>
      </c>
      <c r="M39" s="92"/>
      <c r="N39" s="21">
        <f>G39+H39-J39+K39-L39-M39</f>
        <v>5508.9949999999999</v>
      </c>
    </row>
    <row r="40" spans="1:16" ht="26.25" customHeight="1" x14ac:dyDescent="0.25">
      <c r="A40" s="16" t="s">
        <v>42</v>
      </c>
      <c r="B40" s="17"/>
      <c r="C40" s="18" t="s">
        <v>43</v>
      </c>
      <c r="D40" s="89" t="s">
        <v>44</v>
      </c>
      <c r="E40" s="90">
        <v>111</v>
      </c>
      <c r="F40" s="90">
        <v>15</v>
      </c>
      <c r="G40" s="21">
        <v>5827.5</v>
      </c>
      <c r="H40" s="67">
        <f>G40*0.05</f>
        <v>291.375</v>
      </c>
      <c r="I40" s="67"/>
      <c r="J40" s="73">
        <v>609.88</v>
      </c>
      <c r="K40" s="91">
        <v>0</v>
      </c>
      <c r="L40" s="73">
        <v>0</v>
      </c>
      <c r="M40" s="73"/>
      <c r="N40" s="21">
        <f>G40+H40-J40+K40-L40-M40</f>
        <v>5508.9949999999999</v>
      </c>
    </row>
    <row r="41" spans="1:16" ht="15.75" thickBot="1" x14ac:dyDescent="0.3">
      <c r="C41" s="93"/>
      <c r="D41" s="94"/>
      <c r="E41" s="95"/>
      <c r="F41" s="96" t="s">
        <v>27</v>
      </c>
      <c r="G41" s="97">
        <f>SUM(G39:G40)</f>
        <v>11655</v>
      </c>
      <c r="H41" s="98">
        <f>SUM(H39:H40)</f>
        <v>582.75</v>
      </c>
      <c r="I41" s="98"/>
      <c r="J41" s="97">
        <f>SUM(J39:J40)</f>
        <v>1219.76</v>
      </c>
      <c r="K41" s="98">
        <f>SUM(K39:K40)</f>
        <v>0</v>
      </c>
      <c r="L41" s="97">
        <f>SUM(L39:L40)</f>
        <v>0</v>
      </c>
      <c r="M41" s="97"/>
      <c r="N41" s="99">
        <f>SUM(N39:N40)</f>
        <v>11017.99</v>
      </c>
    </row>
    <row r="42" spans="1:16" ht="15.75" x14ac:dyDescent="0.25">
      <c r="C42" s="430" t="s">
        <v>45</v>
      </c>
      <c r="D42" s="430"/>
      <c r="E42" s="430"/>
      <c r="F42" s="430"/>
      <c r="G42" s="430"/>
      <c r="H42" s="430"/>
      <c r="I42" s="430"/>
      <c r="J42" s="430"/>
      <c r="K42" s="430"/>
      <c r="L42" s="430"/>
      <c r="M42" s="100"/>
      <c r="N42" s="101"/>
    </row>
    <row r="43" spans="1:16" x14ac:dyDescent="0.25">
      <c r="C43" s="8" t="str">
        <f>C37</f>
        <v>PERIODO DEL 16 AL 31 DE ENERO DE 2019</v>
      </c>
      <c r="D43" s="59"/>
      <c r="E43" s="102"/>
      <c r="F43" s="103"/>
      <c r="G43" s="104"/>
      <c r="H43" s="105"/>
      <c r="I43" s="105"/>
      <c r="J43" s="104"/>
      <c r="K43" s="105"/>
      <c r="L43" s="104"/>
      <c r="M43" s="104"/>
      <c r="N43" s="104"/>
    </row>
    <row r="44" spans="1:16" ht="22.5" x14ac:dyDescent="0.25">
      <c r="C44" s="10" t="s">
        <v>5</v>
      </c>
      <c r="D44" s="11" t="s">
        <v>6</v>
      </c>
      <c r="E44" s="10" t="s">
        <v>7</v>
      </c>
      <c r="F44" s="10" t="s">
        <v>8</v>
      </c>
      <c r="G44" s="10" t="s">
        <v>9</v>
      </c>
      <c r="H44" s="12" t="s">
        <v>10</v>
      </c>
      <c r="I44" s="13" t="s">
        <v>11</v>
      </c>
      <c r="J44" s="10" t="s">
        <v>12</v>
      </c>
      <c r="K44" s="11" t="s">
        <v>13</v>
      </c>
      <c r="L44" s="14" t="s">
        <v>14</v>
      </c>
      <c r="M44" s="14" t="s">
        <v>15</v>
      </c>
      <c r="N44" s="15" t="s">
        <v>16</v>
      </c>
    </row>
    <row r="45" spans="1:16" ht="26.25" customHeight="1" x14ac:dyDescent="0.25">
      <c r="A45" s="16" t="s">
        <v>46</v>
      </c>
      <c r="C45" s="106" t="s">
        <v>47</v>
      </c>
      <c r="D45" s="107" t="s">
        <v>48</v>
      </c>
      <c r="E45" s="108">
        <v>113</v>
      </c>
      <c r="F45" s="108">
        <v>15</v>
      </c>
      <c r="G45" s="21">
        <v>5170.2299999999996</v>
      </c>
      <c r="H45" s="67">
        <f>G45*0.05</f>
        <v>258.51150000000001</v>
      </c>
      <c r="I45" s="67"/>
      <c r="J45" s="109">
        <v>492.09</v>
      </c>
      <c r="K45" s="110">
        <v>0</v>
      </c>
      <c r="L45" s="111">
        <v>0</v>
      </c>
      <c r="M45" s="111"/>
      <c r="N45" s="21">
        <f>G45+H45-J45+K45-L45-M45</f>
        <v>4936.651499999999</v>
      </c>
      <c r="O45" s="112"/>
    </row>
    <row r="46" spans="1:16" ht="26.25" customHeight="1" x14ac:dyDescent="0.25">
      <c r="A46" s="16" t="s">
        <v>49</v>
      </c>
      <c r="C46" s="113" t="s">
        <v>50</v>
      </c>
      <c r="D46" s="107" t="s">
        <v>51</v>
      </c>
      <c r="E46" s="108">
        <v>113</v>
      </c>
      <c r="F46" s="108">
        <v>15</v>
      </c>
      <c r="G46" s="21">
        <v>5170.2299999999996</v>
      </c>
      <c r="H46" s="67">
        <f>G46*0.05</f>
        <v>258.51150000000001</v>
      </c>
      <c r="I46" s="67"/>
      <c r="J46" s="109">
        <v>492.09</v>
      </c>
      <c r="K46" s="110">
        <v>0</v>
      </c>
      <c r="L46" s="111">
        <v>0</v>
      </c>
      <c r="M46" s="111">
        <v>0</v>
      </c>
      <c r="N46" s="21">
        <f>G46+H46-J46+K46-L46-M46</f>
        <v>4936.651499999999</v>
      </c>
    </row>
    <row r="47" spans="1:16" s="46" customFormat="1" ht="26.25" customHeight="1" x14ac:dyDescent="0.25">
      <c r="A47" s="16" t="s">
        <v>52</v>
      </c>
      <c r="C47" s="114" t="s">
        <v>53</v>
      </c>
      <c r="D47" s="115" t="s">
        <v>54</v>
      </c>
      <c r="E47" s="108">
        <v>113</v>
      </c>
      <c r="F47" s="116">
        <v>15</v>
      </c>
      <c r="G47" s="21">
        <v>2261.37</v>
      </c>
      <c r="H47" s="67">
        <f>G47*0.05</f>
        <v>113.0685</v>
      </c>
      <c r="I47" s="67"/>
      <c r="J47" s="71">
        <v>0</v>
      </c>
      <c r="K47" s="72">
        <v>42.74</v>
      </c>
      <c r="L47" s="73">
        <v>0</v>
      </c>
      <c r="M47" s="73"/>
      <c r="N47" s="21">
        <f>G47+H47-J47+K47-L47-M47</f>
        <v>2417.1784999999995</v>
      </c>
      <c r="O47" s="1"/>
    </row>
    <row r="48" spans="1:16" s="46" customFormat="1" ht="26.25" customHeight="1" x14ac:dyDescent="0.25">
      <c r="A48" s="16"/>
      <c r="C48" s="114" t="s">
        <v>55</v>
      </c>
      <c r="D48" s="115" t="s">
        <v>56</v>
      </c>
      <c r="E48" s="108">
        <v>113</v>
      </c>
      <c r="F48" s="116">
        <v>15</v>
      </c>
      <c r="G48" s="21">
        <v>3102.45</v>
      </c>
      <c r="H48" s="67">
        <f>G48*0.05</f>
        <v>155.1225</v>
      </c>
      <c r="I48" s="67"/>
      <c r="J48" s="71">
        <v>91.04</v>
      </c>
      <c r="K48" s="72">
        <v>0</v>
      </c>
      <c r="L48" s="71">
        <v>0</v>
      </c>
      <c r="M48" s="71">
        <v>145</v>
      </c>
      <c r="N48" s="21">
        <f>G48+H48-J48+K48-L48-M48</f>
        <v>3021.5324999999998</v>
      </c>
      <c r="O48" s="1"/>
    </row>
    <row r="49" spans="1:17" ht="15.75" thickBot="1" x14ac:dyDescent="0.3">
      <c r="C49" s="117"/>
      <c r="D49" s="118"/>
      <c r="E49" s="119"/>
      <c r="F49" s="120" t="s">
        <v>27</v>
      </c>
      <c r="G49" s="121">
        <f>SUM(G45:G48)</f>
        <v>15704.279999999999</v>
      </c>
      <c r="H49" s="121">
        <f t="shared" ref="H49:N49" si="0">SUM(H45:H48)</f>
        <v>785.21399999999994</v>
      </c>
      <c r="I49" s="121"/>
      <c r="J49" s="121">
        <f t="shared" si="0"/>
        <v>1075.22</v>
      </c>
      <c r="K49" s="121">
        <f t="shared" si="0"/>
        <v>42.74</v>
      </c>
      <c r="L49" s="121">
        <f t="shared" si="0"/>
        <v>0</v>
      </c>
      <c r="M49" s="121">
        <f t="shared" si="0"/>
        <v>145</v>
      </c>
      <c r="N49" s="121">
        <f t="shared" si="0"/>
        <v>15312.013999999997</v>
      </c>
    </row>
    <row r="50" spans="1:17" ht="15.75" x14ac:dyDescent="0.25">
      <c r="C50" s="431" t="s">
        <v>57</v>
      </c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</row>
    <row r="51" spans="1:17" x14ac:dyDescent="0.25">
      <c r="C51" s="8" t="str">
        <f>C43</f>
        <v>PERIODO DEL 16 AL 31 DE ENERO DE 2019</v>
      </c>
      <c r="D51" s="59"/>
      <c r="E51" s="122"/>
      <c r="F51" s="123"/>
      <c r="G51" s="124"/>
      <c r="H51" s="125"/>
      <c r="I51" s="125"/>
      <c r="J51" s="124"/>
      <c r="K51" s="125"/>
      <c r="L51" s="124"/>
      <c r="M51" s="124"/>
      <c r="N51" s="124"/>
    </row>
    <row r="52" spans="1:17" ht="22.5" x14ac:dyDescent="0.25">
      <c r="C52" s="10" t="s">
        <v>5</v>
      </c>
      <c r="D52" s="11" t="s">
        <v>6</v>
      </c>
      <c r="E52" s="10" t="s">
        <v>7</v>
      </c>
      <c r="F52" s="10" t="s">
        <v>8</v>
      </c>
      <c r="G52" s="10" t="s">
        <v>9</v>
      </c>
      <c r="H52" s="12" t="s">
        <v>10</v>
      </c>
      <c r="I52" s="13" t="s">
        <v>11</v>
      </c>
      <c r="J52" s="10" t="s">
        <v>12</v>
      </c>
      <c r="K52" s="11" t="s">
        <v>13</v>
      </c>
      <c r="L52" s="14" t="s">
        <v>14</v>
      </c>
      <c r="M52" s="14" t="s">
        <v>15</v>
      </c>
      <c r="N52" s="15" t="s">
        <v>16</v>
      </c>
    </row>
    <row r="53" spans="1:17" ht="23.25" customHeight="1" x14ac:dyDescent="0.25">
      <c r="A53" s="16" t="s">
        <v>58</v>
      </c>
      <c r="C53" s="106" t="s">
        <v>59</v>
      </c>
      <c r="D53" s="126" t="s">
        <v>60</v>
      </c>
      <c r="E53" s="108">
        <v>113</v>
      </c>
      <c r="F53" s="127">
        <v>15</v>
      </c>
      <c r="G53" s="21">
        <f>241.34*15</f>
        <v>3620.1</v>
      </c>
      <c r="H53" s="67">
        <f>G53*0.05</f>
        <v>181.005</v>
      </c>
      <c r="I53" s="67"/>
      <c r="J53" s="128">
        <v>165.07</v>
      </c>
      <c r="K53" s="129">
        <v>0</v>
      </c>
      <c r="L53" s="128">
        <v>0</v>
      </c>
      <c r="M53" s="128"/>
      <c r="N53" s="21">
        <f>G53+H53-J53+K53-L53-M53</f>
        <v>3636.0349999999999</v>
      </c>
    </row>
    <row r="54" spans="1:17" ht="23.25" customHeight="1" x14ac:dyDescent="0.25">
      <c r="A54" s="16" t="s">
        <v>61</v>
      </c>
      <c r="C54" s="106" t="s">
        <v>62</v>
      </c>
      <c r="D54" s="126" t="s">
        <v>63</v>
      </c>
      <c r="E54" s="108">
        <v>113</v>
      </c>
      <c r="F54" s="127">
        <v>15</v>
      </c>
      <c r="G54" s="21">
        <v>2261.67</v>
      </c>
      <c r="H54" s="67">
        <f>G54*0.05</f>
        <v>113.08350000000002</v>
      </c>
      <c r="I54" s="67"/>
      <c r="J54" s="71">
        <v>0</v>
      </c>
      <c r="K54" s="72">
        <v>42.74</v>
      </c>
      <c r="L54" s="130">
        <v>0</v>
      </c>
      <c r="M54" s="130"/>
      <c r="N54" s="21">
        <f>G54+H54-J54+K54-L54-M54</f>
        <v>2417.4935</v>
      </c>
    </row>
    <row r="55" spans="1:17" ht="12.75" customHeight="1" thickBot="1" x14ac:dyDescent="0.3">
      <c r="C55" s="131"/>
      <c r="D55" s="132"/>
      <c r="E55" s="133"/>
      <c r="F55" s="134" t="s">
        <v>27</v>
      </c>
      <c r="G55" s="135">
        <f>SUM(G53:G54)</f>
        <v>5881.77</v>
      </c>
      <c r="H55" s="135">
        <f t="shared" ref="H55:N55" si="1">SUM(H53:H54)</f>
        <v>294.08850000000001</v>
      </c>
      <c r="I55" s="135"/>
      <c r="J55" s="135">
        <f t="shared" si="1"/>
        <v>165.07</v>
      </c>
      <c r="K55" s="135">
        <f t="shared" si="1"/>
        <v>42.74</v>
      </c>
      <c r="L55" s="135">
        <f t="shared" si="1"/>
        <v>0</v>
      </c>
      <c r="M55" s="135">
        <f t="shared" si="1"/>
        <v>0</v>
      </c>
      <c r="N55" s="135">
        <f t="shared" si="1"/>
        <v>6053.5285000000003</v>
      </c>
    </row>
    <row r="56" spans="1:17" ht="12.75" customHeight="1" x14ac:dyDescent="0.25">
      <c r="C56" s="131"/>
      <c r="D56" s="132"/>
      <c r="E56" s="133"/>
      <c r="F56" s="131"/>
      <c r="G56" s="136"/>
      <c r="H56" s="137"/>
      <c r="I56" s="137"/>
      <c r="J56" s="136"/>
      <c r="K56" s="137"/>
      <c r="L56" s="136"/>
      <c r="M56" s="136"/>
      <c r="N56" s="136"/>
    </row>
    <row r="57" spans="1:17" ht="15.75" thickBot="1" x14ac:dyDescent="0.3">
      <c r="C57" s="39"/>
      <c r="D57" s="81"/>
      <c r="E57" s="32"/>
      <c r="F57" s="46"/>
      <c r="G57" s="46"/>
      <c r="J57" s="46"/>
      <c r="K57" s="84"/>
      <c r="L57" s="46"/>
      <c r="M57" s="46"/>
      <c r="N57" s="46"/>
    </row>
    <row r="58" spans="1:17" s="1" customFormat="1" x14ac:dyDescent="0.25">
      <c r="A58"/>
      <c r="B58"/>
      <c r="C58" s="39"/>
      <c r="D58" s="409"/>
      <c r="E58" s="409"/>
      <c r="F58" s="409"/>
      <c r="G58" s="410" t="s">
        <v>64</v>
      </c>
      <c r="H58" s="411"/>
      <c r="I58" s="411"/>
      <c r="J58" s="411"/>
      <c r="K58" s="410"/>
      <c r="L58" s="46"/>
      <c r="M58" s="46"/>
      <c r="N58" s="47" t="s">
        <v>30</v>
      </c>
      <c r="P58"/>
      <c r="Q58"/>
    </row>
    <row r="59" spans="1:17" s="48" customFormat="1" x14ac:dyDescent="0.25">
      <c r="B59"/>
      <c r="C59" s="39"/>
      <c r="D59" s="412"/>
      <c r="E59" s="412"/>
      <c r="F59" s="412"/>
      <c r="G59" s="412" t="s">
        <v>31</v>
      </c>
      <c r="H59" s="412"/>
      <c r="I59" s="412"/>
      <c r="J59" s="412"/>
      <c r="K59" s="412"/>
      <c r="L59" s="46"/>
      <c r="M59" s="46"/>
      <c r="N59" s="49" t="s">
        <v>32</v>
      </c>
      <c r="O59" s="1"/>
      <c r="P59"/>
      <c r="Q59"/>
    </row>
    <row r="60" spans="1:17" x14ac:dyDescent="0.25">
      <c r="C60" s="39"/>
      <c r="D60" s="138"/>
      <c r="E60" s="32"/>
      <c r="F60" s="46"/>
      <c r="G60" s="32"/>
      <c r="H60" s="51"/>
      <c r="I60" s="51"/>
      <c r="J60" s="32"/>
      <c r="K60" s="51"/>
      <c r="L60" s="46"/>
      <c r="M60" s="46"/>
      <c r="N60" s="32"/>
    </row>
    <row r="61" spans="1:17" ht="29.25" x14ac:dyDescent="0.5">
      <c r="C61" s="413" t="s">
        <v>0</v>
      </c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</row>
    <row r="62" spans="1:17" ht="23.25" x14ac:dyDescent="0.35">
      <c r="C62" s="414" t="s">
        <v>1</v>
      </c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</row>
    <row r="63" spans="1:17" ht="15.75" x14ac:dyDescent="0.25">
      <c r="C63" s="139" t="s">
        <v>2</v>
      </c>
      <c r="D63" s="141"/>
      <c r="E63" s="142"/>
      <c r="F63" s="140"/>
      <c r="G63" s="140"/>
      <c r="H63" s="143"/>
      <c r="I63" s="143"/>
      <c r="J63" s="140"/>
      <c r="K63" s="143"/>
      <c r="L63" s="140"/>
      <c r="M63" s="140"/>
      <c r="N63" s="140"/>
    </row>
    <row r="64" spans="1:17" ht="15.75" customHeight="1" x14ac:dyDescent="0.25">
      <c r="C64" s="428" t="s">
        <v>65</v>
      </c>
      <c r="D64" s="428"/>
      <c r="E64" s="428"/>
      <c r="F64" s="428"/>
      <c r="G64" s="428"/>
      <c r="H64" s="428"/>
      <c r="I64" s="428"/>
      <c r="J64" s="428"/>
      <c r="K64" s="428"/>
      <c r="L64" s="428"/>
      <c r="M64" s="428"/>
      <c r="N64" s="428"/>
    </row>
    <row r="65" spans="1:16" x14ac:dyDescent="0.25">
      <c r="C65" s="8" t="str">
        <f>C51</f>
        <v>PERIODO DEL 16 AL 31 DE ENERO DE 2019</v>
      </c>
      <c r="D65" s="59"/>
      <c r="E65" s="144"/>
      <c r="F65" s="145"/>
      <c r="G65" s="146"/>
      <c r="H65" s="147"/>
      <c r="I65" s="147"/>
      <c r="J65" s="146"/>
      <c r="K65" s="147"/>
      <c r="L65" s="146"/>
      <c r="M65" s="146"/>
      <c r="N65" s="146"/>
    </row>
    <row r="66" spans="1:16" ht="22.5" x14ac:dyDescent="0.25">
      <c r="C66" s="10" t="s">
        <v>5</v>
      </c>
      <c r="D66" s="11" t="s">
        <v>6</v>
      </c>
      <c r="E66" s="10" t="s">
        <v>7</v>
      </c>
      <c r="F66" s="10" t="s">
        <v>8</v>
      </c>
      <c r="G66" s="10" t="s">
        <v>9</v>
      </c>
      <c r="H66" s="12" t="s">
        <v>10</v>
      </c>
      <c r="I66" s="13" t="s">
        <v>11</v>
      </c>
      <c r="J66" s="10" t="s">
        <v>12</v>
      </c>
      <c r="K66" s="11" t="s">
        <v>13</v>
      </c>
      <c r="L66" s="14" t="s">
        <v>14</v>
      </c>
      <c r="M66" s="14" t="s">
        <v>15</v>
      </c>
      <c r="N66" s="15" t="s">
        <v>16</v>
      </c>
    </row>
    <row r="67" spans="1:16" ht="26.25" customHeight="1" x14ac:dyDescent="0.25">
      <c r="A67" s="16" t="s">
        <v>66</v>
      </c>
      <c r="C67" s="148" t="s">
        <v>67</v>
      </c>
      <c r="D67" s="149" t="s">
        <v>68</v>
      </c>
      <c r="E67" s="108">
        <v>113</v>
      </c>
      <c r="F67" s="150">
        <v>15</v>
      </c>
      <c r="G67" s="21">
        <v>8223.23</v>
      </c>
      <c r="H67" s="67">
        <f>G67*0.05</f>
        <v>411.16149999999999</v>
      </c>
      <c r="I67" s="67"/>
      <c r="J67" s="109">
        <v>1118.31</v>
      </c>
      <c r="K67" s="110">
        <v>0</v>
      </c>
      <c r="L67" s="109">
        <v>0</v>
      </c>
      <c r="M67" s="109">
        <f>(3050/2)</f>
        <v>1525</v>
      </c>
      <c r="N67" s="21">
        <f>G67+H67-J67+K67-L67-M67</f>
        <v>5991.0815000000002</v>
      </c>
    </row>
    <row r="68" spans="1:16" ht="26.25" customHeight="1" x14ac:dyDescent="0.25">
      <c r="A68" s="16" t="s">
        <v>69</v>
      </c>
      <c r="C68" s="148" t="s">
        <v>70</v>
      </c>
      <c r="D68" s="151" t="s">
        <v>71</v>
      </c>
      <c r="E68" s="108">
        <v>113</v>
      </c>
      <c r="F68" s="150">
        <v>15</v>
      </c>
      <c r="G68" s="21">
        <v>6410.6</v>
      </c>
      <c r="H68" s="67">
        <f>G68*0.05</f>
        <v>320.53000000000003</v>
      </c>
      <c r="I68" s="67"/>
      <c r="J68" s="109">
        <v>731.13</v>
      </c>
      <c r="K68" s="110">
        <v>0</v>
      </c>
      <c r="L68" s="109">
        <v>0</v>
      </c>
      <c r="M68" s="109"/>
      <c r="N68" s="21">
        <f>G68+H68-J68+K68-L68-M68</f>
        <v>6000</v>
      </c>
    </row>
    <row r="69" spans="1:16" ht="26.25" customHeight="1" x14ac:dyDescent="0.25">
      <c r="A69" s="16" t="s">
        <v>72</v>
      </c>
      <c r="C69" s="148" t="s">
        <v>73</v>
      </c>
      <c r="D69" s="152" t="s">
        <v>74</v>
      </c>
      <c r="E69" s="108">
        <v>113</v>
      </c>
      <c r="F69" s="150">
        <v>15</v>
      </c>
      <c r="G69" s="21">
        <v>2565.66</v>
      </c>
      <c r="H69" s="67">
        <f>G69*0.05</f>
        <v>128.28299999999999</v>
      </c>
      <c r="I69" s="67"/>
      <c r="J69" s="71"/>
      <c r="K69" s="72">
        <v>2.61</v>
      </c>
      <c r="L69" s="109">
        <v>0</v>
      </c>
      <c r="M69" s="109"/>
      <c r="N69" s="21">
        <f>G69+H69-J69+K69-L69-M69</f>
        <v>2696.5529999999999</v>
      </c>
    </row>
    <row r="70" spans="1:16" ht="26.25" customHeight="1" x14ac:dyDescent="0.25">
      <c r="A70" s="16" t="s">
        <v>75</v>
      </c>
      <c r="C70" s="148" t="s">
        <v>76</v>
      </c>
      <c r="D70" s="152" t="s">
        <v>77</v>
      </c>
      <c r="E70" s="108">
        <v>113</v>
      </c>
      <c r="F70" s="150">
        <v>15</v>
      </c>
      <c r="G70" s="21">
        <v>2565.66</v>
      </c>
      <c r="H70" s="67">
        <f>G70*0.05</f>
        <v>128.28299999999999</v>
      </c>
      <c r="I70" s="67"/>
      <c r="J70" s="71"/>
      <c r="K70" s="72">
        <v>2.61</v>
      </c>
      <c r="L70" s="109">
        <v>0</v>
      </c>
      <c r="M70" s="109"/>
      <c r="N70" s="21">
        <f>G70+H70-J70+K70-L70-M70</f>
        <v>2696.5529999999999</v>
      </c>
      <c r="P70" s="23"/>
    </row>
    <row r="71" spans="1:16" ht="15.75" thickBot="1" x14ac:dyDescent="0.3">
      <c r="C71" s="153"/>
      <c r="D71" s="154"/>
      <c r="E71" s="155"/>
      <c r="F71" s="156" t="s">
        <v>27</v>
      </c>
      <c r="G71" s="157">
        <f>SUM(G67:G70)</f>
        <v>19765.149999999998</v>
      </c>
      <c r="H71" s="157">
        <f t="shared" ref="H71:N71" si="2">SUM(H67:H70)</f>
        <v>988.25750000000005</v>
      </c>
      <c r="I71" s="157"/>
      <c r="J71" s="157">
        <f t="shared" si="2"/>
        <v>1849.44</v>
      </c>
      <c r="K71" s="157">
        <f t="shared" si="2"/>
        <v>5.22</v>
      </c>
      <c r="L71" s="157">
        <f t="shared" si="2"/>
        <v>0</v>
      </c>
      <c r="M71" s="157">
        <f t="shared" si="2"/>
        <v>1525</v>
      </c>
      <c r="N71" s="157">
        <f t="shared" si="2"/>
        <v>17384.1875</v>
      </c>
    </row>
    <row r="72" spans="1:16" x14ac:dyDescent="0.25">
      <c r="C72" s="153"/>
      <c r="D72" s="154"/>
      <c r="E72" s="155"/>
      <c r="F72" s="153"/>
      <c r="G72" s="158"/>
      <c r="H72" s="159"/>
      <c r="I72" s="159"/>
      <c r="J72" s="158"/>
      <c r="K72" s="159"/>
      <c r="L72" s="158"/>
      <c r="M72" s="158"/>
      <c r="N72" s="158"/>
    </row>
    <row r="73" spans="1:16" ht="15.75" x14ac:dyDescent="0.25">
      <c r="C73" s="427" t="s">
        <v>78</v>
      </c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</row>
    <row r="74" spans="1:16" x14ac:dyDescent="0.25">
      <c r="C74" s="8" t="str">
        <f>C65</f>
        <v>PERIODO DEL 16 AL 31 DE ENERO DE 2019</v>
      </c>
      <c r="D74" s="59"/>
      <c r="E74" s="160"/>
      <c r="F74" s="161"/>
      <c r="G74" s="162"/>
      <c r="H74" s="163"/>
      <c r="I74" s="163"/>
      <c r="J74" s="162"/>
      <c r="K74" s="163"/>
      <c r="L74" s="162"/>
      <c r="M74" s="162"/>
      <c r="N74" s="162"/>
    </row>
    <row r="75" spans="1:16" ht="22.5" x14ac:dyDescent="0.25">
      <c r="C75" s="10" t="s">
        <v>5</v>
      </c>
      <c r="D75" s="11" t="s">
        <v>6</v>
      </c>
      <c r="E75" s="10" t="s">
        <v>7</v>
      </c>
      <c r="F75" s="10" t="s">
        <v>8</v>
      </c>
      <c r="G75" s="10" t="s">
        <v>9</v>
      </c>
      <c r="H75" s="12" t="s">
        <v>10</v>
      </c>
      <c r="I75" s="13" t="s">
        <v>11</v>
      </c>
      <c r="J75" s="10" t="s">
        <v>12</v>
      </c>
      <c r="K75" s="11" t="s">
        <v>13</v>
      </c>
      <c r="L75" s="14" t="s">
        <v>14</v>
      </c>
      <c r="M75" s="14" t="s">
        <v>15</v>
      </c>
      <c r="N75" s="15" t="s">
        <v>16</v>
      </c>
    </row>
    <row r="76" spans="1:16" ht="26.25" customHeight="1" x14ac:dyDescent="0.25">
      <c r="A76" s="16" t="s">
        <v>79</v>
      </c>
      <c r="C76" s="164" t="s">
        <v>80</v>
      </c>
      <c r="D76" s="165" t="s">
        <v>81</v>
      </c>
      <c r="E76" s="108">
        <v>113</v>
      </c>
      <c r="F76" s="166">
        <v>15</v>
      </c>
      <c r="G76" s="21">
        <v>3102.45</v>
      </c>
      <c r="H76" s="67">
        <f>G76*0.05</f>
        <v>155.1225</v>
      </c>
      <c r="I76" s="67"/>
      <c r="J76" s="71">
        <v>91.04</v>
      </c>
      <c r="K76" s="72">
        <v>0</v>
      </c>
      <c r="L76" s="71">
        <v>0</v>
      </c>
      <c r="M76" s="71"/>
      <c r="N76" s="21">
        <f>G76+H76-J76+K76-L76-M76+I76</f>
        <v>3166.5324999999998</v>
      </c>
      <c r="O76" s="48"/>
    </row>
    <row r="77" spans="1:16" ht="26.25" customHeight="1" x14ac:dyDescent="0.25">
      <c r="A77" s="16"/>
      <c r="C77" s="164" t="s">
        <v>82</v>
      </c>
      <c r="D77" s="165" t="s">
        <v>83</v>
      </c>
      <c r="E77" s="108">
        <v>113</v>
      </c>
      <c r="F77" s="127">
        <v>15</v>
      </c>
      <c r="G77" s="21">
        <v>2261.37</v>
      </c>
      <c r="H77" s="67">
        <f>G77*0.05</f>
        <v>113.0685</v>
      </c>
      <c r="I77" s="67"/>
      <c r="J77" s="71">
        <v>0</v>
      </c>
      <c r="K77" s="72">
        <v>42.74</v>
      </c>
      <c r="L77" s="130">
        <v>0</v>
      </c>
      <c r="M77" s="130"/>
      <c r="N77" s="21">
        <f>G77+H77-J77+K77-L77-M77+I77</f>
        <v>2417.1784999999995</v>
      </c>
      <c r="O77" s="48"/>
    </row>
    <row r="78" spans="1:16" s="46" customFormat="1" ht="26.25" customHeight="1" x14ac:dyDescent="0.25">
      <c r="A78" s="16" t="s">
        <v>84</v>
      </c>
      <c r="C78" s="164" t="s">
        <v>85</v>
      </c>
      <c r="D78" s="165" t="s">
        <v>86</v>
      </c>
      <c r="E78" s="108">
        <v>113</v>
      </c>
      <c r="F78" s="167">
        <v>15</v>
      </c>
      <c r="G78" s="21">
        <v>2904</v>
      </c>
      <c r="H78" s="67">
        <f>G78*0.05</f>
        <v>145.20000000000002</v>
      </c>
      <c r="I78" s="67"/>
      <c r="J78" s="168">
        <v>49.2</v>
      </c>
      <c r="K78" s="169">
        <v>0</v>
      </c>
      <c r="L78" s="168">
        <v>0</v>
      </c>
      <c r="M78" s="168"/>
      <c r="N78" s="21">
        <f>G78+H78-J78+K78-L78-M78+I78</f>
        <v>3000</v>
      </c>
      <c r="O78" s="112"/>
    </row>
    <row r="79" spans="1:16" s="46" customFormat="1" ht="26.25" customHeight="1" x14ac:dyDescent="0.25">
      <c r="A79" s="16"/>
      <c r="C79" s="170" t="s">
        <v>87</v>
      </c>
      <c r="D79" s="171" t="s">
        <v>88</v>
      </c>
      <c r="E79" s="108">
        <v>113</v>
      </c>
      <c r="F79" s="172">
        <v>15</v>
      </c>
      <c r="G79" s="21">
        <v>2957.13</v>
      </c>
      <c r="H79" s="67">
        <f>G79*0.05</f>
        <v>147.85650000000001</v>
      </c>
      <c r="I79" s="67"/>
      <c r="J79" s="173">
        <v>54.99</v>
      </c>
      <c r="K79" s="174">
        <v>0</v>
      </c>
      <c r="L79" s="173">
        <v>0</v>
      </c>
      <c r="M79" s="173"/>
      <c r="N79" s="21">
        <f>G79+H79-J79+K79-L79-M79+I79</f>
        <v>3049.9965000000002</v>
      </c>
      <c r="O79" s="112"/>
    </row>
    <row r="80" spans="1:16" s="46" customFormat="1" ht="40.5" customHeight="1" x14ac:dyDescent="0.25">
      <c r="A80" s="16"/>
      <c r="C80" s="175" t="s">
        <v>89</v>
      </c>
      <c r="D80" s="165" t="s">
        <v>90</v>
      </c>
      <c r="E80" s="108">
        <v>113</v>
      </c>
      <c r="F80" s="167">
        <v>15</v>
      </c>
      <c r="G80" s="21">
        <v>3102.45</v>
      </c>
      <c r="H80" s="67">
        <f>G80*0.05</f>
        <v>155.1225</v>
      </c>
      <c r="I80" s="67"/>
      <c r="J80" s="71">
        <v>91.04</v>
      </c>
      <c r="K80" s="72">
        <v>0</v>
      </c>
      <c r="L80" s="71">
        <v>0</v>
      </c>
      <c r="M80" s="71"/>
      <c r="N80" s="21">
        <f>G80+H80-J80+K80-L80-M80+I80</f>
        <v>3166.5324999999998</v>
      </c>
      <c r="O80" s="112"/>
    </row>
    <row r="81" spans="1:17" ht="26.25" customHeight="1" thickBot="1" x14ac:dyDescent="0.3">
      <c r="A81" s="16" t="s">
        <v>91</v>
      </c>
      <c r="C81" s="176" t="s">
        <v>92</v>
      </c>
      <c r="D81" s="177" t="s">
        <v>83</v>
      </c>
      <c r="E81" s="108">
        <v>113</v>
      </c>
      <c r="F81" s="166">
        <v>15</v>
      </c>
      <c r="G81" s="21">
        <v>2261.37</v>
      </c>
      <c r="H81" s="67">
        <f>G81*0.05</f>
        <v>113.0685</v>
      </c>
      <c r="I81" s="67"/>
      <c r="J81" s="71">
        <v>0</v>
      </c>
      <c r="K81" s="72">
        <v>42.74</v>
      </c>
      <c r="L81" s="130">
        <v>0</v>
      </c>
      <c r="M81" s="130"/>
      <c r="N81" s="21">
        <f>G81+H81-J81+K81-L81-M81</f>
        <v>2417.1784999999995</v>
      </c>
    </row>
    <row r="82" spans="1:17" ht="15.75" thickBot="1" x14ac:dyDescent="0.3">
      <c r="C82" s="178"/>
      <c r="D82" s="179"/>
      <c r="E82" s="180"/>
      <c r="F82" s="181" t="s">
        <v>27</v>
      </c>
      <c r="G82" s="182">
        <f>SUM(G76:G81)</f>
        <v>16588.77</v>
      </c>
      <c r="H82" s="182">
        <f t="shared" ref="H82:N82" si="3">SUM(H76:H81)</f>
        <v>829.43850000000009</v>
      </c>
      <c r="I82" s="182">
        <f t="shared" si="3"/>
        <v>0</v>
      </c>
      <c r="J82" s="182">
        <f t="shared" si="3"/>
        <v>286.27000000000004</v>
      </c>
      <c r="K82" s="182">
        <f t="shared" si="3"/>
        <v>85.48</v>
      </c>
      <c r="L82" s="182">
        <f t="shared" si="3"/>
        <v>0</v>
      </c>
      <c r="M82" s="182">
        <f t="shared" si="3"/>
        <v>0</v>
      </c>
      <c r="N82" s="182">
        <f t="shared" si="3"/>
        <v>17217.4185</v>
      </c>
    </row>
    <row r="83" spans="1:17" x14ac:dyDescent="0.25">
      <c r="C83" s="178"/>
      <c r="D83" s="179"/>
      <c r="E83" s="180"/>
      <c r="F83" s="183"/>
      <c r="G83" s="184"/>
      <c r="H83" s="185"/>
      <c r="I83" s="185"/>
      <c r="J83" s="184"/>
      <c r="K83" s="185"/>
      <c r="L83" s="184"/>
      <c r="M83" s="184"/>
      <c r="N83" s="184"/>
      <c r="P83" s="28"/>
    </row>
    <row r="84" spans="1:17" x14ac:dyDescent="0.25">
      <c r="C84" s="178"/>
      <c r="D84" s="179"/>
      <c r="E84" s="180"/>
      <c r="F84" s="183"/>
      <c r="G84" s="184"/>
      <c r="H84" s="185"/>
      <c r="I84" s="185"/>
      <c r="J84" s="184"/>
      <c r="K84" s="185"/>
      <c r="L84" s="184"/>
      <c r="M84" s="184"/>
      <c r="N84" s="184"/>
    </row>
    <row r="85" spans="1:17" x14ac:dyDescent="0.25">
      <c r="C85" s="178"/>
      <c r="D85" s="179"/>
      <c r="E85" s="180"/>
      <c r="F85" s="183"/>
      <c r="G85" s="184"/>
      <c r="H85" s="185"/>
      <c r="I85" s="185"/>
      <c r="J85" s="184"/>
      <c r="K85" s="185"/>
      <c r="L85" s="184"/>
      <c r="M85" s="184"/>
      <c r="N85" s="184"/>
    </row>
    <row r="86" spans="1:17" x14ac:dyDescent="0.25">
      <c r="C86" s="178"/>
      <c r="D86" s="179"/>
      <c r="E86" s="180"/>
      <c r="F86" s="183"/>
      <c r="G86" s="184"/>
      <c r="H86" s="185"/>
      <c r="I86" s="185"/>
      <c r="J86" s="184"/>
      <c r="K86" s="185"/>
      <c r="L86" s="184"/>
      <c r="M86" s="184"/>
      <c r="N86" s="184"/>
    </row>
    <row r="87" spans="1:17" ht="15.75" thickBot="1" x14ac:dyDescent="0.3">
      <c r="C87" s="178"/>
      <c r="D87" s="41"/>
      <c r="E87" s="42"/>
      <c r="F87" s="43"/>
      <c r="G87" s="43"/>
      <c r="H87" s="44"/>
      <c r="I87" s="44"/>
      <c r="J87" s="40"/>
      <c r="K87" s="45"/>
      <c r="L87" s="46"/>
      <c r="M87" s="46"/>
      <c r="N87" s="43"/>
    </row>
    <row r="88" spans="1:17" s="1" customFormat="1" x14ac:dyDescent="0.25">
      <c r="A88"/>
      <c r="B88"/>
      <c r="C88" s="39"/>
      <c r="D88" s="409"/>
      <c r="E88" s="409"/>
      <c r="F88" s="409"/>
      <c r="G88" s="410" t="s">
        <v>64</v>
      </c>
      <c r="H88" s="411"/>
      <c r="I88" s="411"/>
      <c r="J88" s="411"/>
      <c r="K88" s="410"/>
      <c r="L88" s="46"/>
      <c r="M88" s="46"/>
      <c r="N88" s="47" t="s">
        <v>30</v>
      </c>
      <c r="P88"/>
      <c r="Q88"/>
    </row>
    <row r="89" spans="1:17" s="48" customFormat="1" x14ac:dyDescent="0.25">
      <c r="B89"/>
      <c r="C89" s="39"/>
      <c r="D89" s="412"/>
      <c r="E89" s="412"/>
      <c r="F89" s="412"/>
      <c r="G89" s="412" t="s">
        <v>31</v>
      </c>
      <c r="H89" s="412"/>
      <c r="I89" s="412"/>
      <c r="J89" s="412"/>
      <c r="K89" s="412"/>
      <c r="L89" s="46"/>
      <c r="M89" s="46"/>
      <c r="N89" s="49" t="s">
        <v>32</v>
      </c>
      <c r="O89" s="1"/>
      <c r="P89"/>
      <c r="Q89"/>
    </row>
    <row r="90" spans="1:17" x14ac:dyDescent="0.25">
      <c r="C90" s="39"/>
      <c r="D90" s="138"/>
      <c r="E90" s="32"/>
      <c r="F90" s="46"/>
      <c r="G90" s="32"/>
      <c r="H90" s="51"/>
      <c r="I90" s="51"/>
      <c r="J90" s="32"/>
      <c r="K90" s="51"/>
      <c r="L90" s="46"/>
      <c r="M90" s="46"/>
      <c r="N90" s="32"/>
    </row>
    <row r="91" spans="1:17" x14ac:dyDescent="0.25">
      <c r="C91" s="39"/>
      <c r="D91" s="138"/>
      <c r="E91" s="32"/>
      <c r="F91" s="46"/>
      <c r="G91" s="32"/>
      <c r="H91" s="51"/>
      <c r="I91" s="51"/>
      <c r="J91" s="32"/>
      <c r="K91" s="51"/>
      <c r="L91" s="46"/>
      <c r="M91" s="46"/>
      <c r="N91" s="32"/>
    </row>
    <row r="92" spans="1:17" ht="9" customHeight="1" x14ac:dyDescent="0.25">
      <c r="C92" s="39"/>
      <c r="D92" s="81"/>
      <c r="E92" s="32"/>
      <c r="F92" s="46"/>
      <c r="G92" s="46"/>
      <c r="J92" s="46"/>
      <c r="K92" s="84"/>
      <c r="L92" s="43"/>
      <c r="M92" s="43"/>
      <c r="N92" s="46"/>
    </row>
    <row r="93" spans="1:17" ht="9" customHeight="1" x14ac:dyDescent="0.25">
      <c r="C93" s="39"/>
      <c r="D93" s="81"/>
      <c r="E93" s="32"/>
      <c r="F93" s="46"/>
      <c r="G93" s="46"/>
      <c r="J93" s="46"/>
      <c r="K93" s="84"/>
      <c r="L93" s="43"/>
      <c r="M93" s="43"/>
      <c r="N93" s="46"/>
    </row>
    <row r="94" spans="1:17" ht="38.25" customHeight="1" x14ac:dyDescent="0.5">
      <c r="C94" s="413" t="s">
        <v>0</v>
      </c>
      <c r="D94" s="413"/>
      <c r="E94" s="413"/>
      <c r="F94" s="413"/>
      <c r="G94" s="413"/>
      <c r="H94" s="413"/>
      <c r="I94" s="413"/>
      <c r="J94" s="413"/>
      <c r="K94" s="413"/>
      <c r="L94" s="413"/>
      <c r="M94" s="413"/>
      <c r="N94" s="413"/>
    </row>
    <row r="95" spans="1:17" ht="23.25" customHeight="1" x14ac:dyDescent="0.35">
      <c r="C95" s="414" t="s">
        <v>1</v>
      </c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</row>
    <row r="96" spans="1:17" ht="15.75" x14ac:dyDescent="0.25">
      <c r="C96" s="186" t="s">
        <v>2</v>
      </c>
      <c r="D96" s="188"/>
      <c r="E96" s="189"/>
      <c r="F96" s="187"/>
      <c r="G96" s="187"/>
      <c r="H96" s="190"/>
      <c r="I96" s="190"/>
      <c r="J96" s="187"/>
      <c r="K96" s="190"/>
      <c r="L96" s="187"/>
      <c r="M96" s="187"/>
      <c r="N96" s="187"/>
    </row>
    <row r="97" spans="1:17" ht="15.75" customHeight="1" x14ac:dyDescent="0.25">
      <c r="C97" s="425" t="s">
        <v>93</v>
      </c>
      <c r="D97" s="425"/>
      <c r="E97" s="425"/>
      <c r="F97" s="425"/>
      <c r="G97" s="425"/>
      <c r="H97" s="425"/>
      <c r="I97" s="425"/>
      <c r="J97" s="425"/>
      <c r="K97" s="425"/>
      <c r="L97" s="425"/>
      <c r="M97" s="425"/>
      <c r="N97" s="425"/>
    </row>
    <row r="98" spans="1:17" x14ac:dyDescent="0.25">
      <c r="C98" s="8" t="str">
        <f>C74</f>
        <v>PERIODO DEL 16 AL 31 DE ENERO DE 2019</v>
      </c>
      <c r="D98" s="59"/>
      <c r="E98" s="191"/>
      <c r="F98" s="192"/>
      <c r="G98" s="193"/>
      <c r="H98" s="194"/>
      <c r="I98" s="194"/>
      <c r="J98" s="193"/>
      <c r="K98" s="194"/>
      <c r="L98" s="193"/>
      <c r="M98" s="193"/>
      <c r="N98" s="193"/>
    </row>
    <row r="99" spans="1:17" ht="22.5" x14ac:dyDescent="0.25">
      <c r="C99" s="10" t="s">
        <v>5</v>
      </c>
      <c r="D99" s="11" t="s">
        <v>6</v>
      </c>
      <c r="E99" s="10" t="s">
        <v>7</v>
      </c>
      <c r="F99" s="10" t="s">
        <v>8</v>
      </c>
      <c r="G99" s="10" t="s">
        <v>9</v>
      </c>
      <c r="H99" s="12" t="s">
        <v>10</v>
      </c>
      <c r="I99" s="13" t="s">
        <v>11</v>
      </c>
      <c r="J99" s="10" t="s">
        <v>12</v>
      </c>
      <c r="K99" s="11" t="s">
        <v>13</v>
      </c>
      <c r="L99" s="14" t="s">
        <v>14</v>
      </c>
      <c r="M99" s="14" t="s">
        <v>15</v>
      </c>
      <c r="N99" s="15" t="s">
        <v>16</v>
      </c>
    </row>
    <row r="100" spans="1:17" ht="26.25" customHeight="1" x14ac:dyDescent="0.25">
      <c r="A100" s="16" t="s">
        <v>94</v>
      </c>
      <c r="C100" s="195" t="s">
        <v>95</v>
      </c>
      <c r="D100" s="196" t="s">
        <v>96</v>
      </c>
      <c r="E100" s="108">
        <v>113</v>
      </c>
      <c r="F100" s="197">
        <v>15</v>
      </c>
      <c r="G100" s="21">
        <v>1790.3</v>
      </c>
      <c r="H100" s="67">
        <f>G100*0.05</f>
        <v>89.515000000000001</v>
      </c>
      <c r="I100" s="67"/>
      <c r="J100" s="71">
        <v>0</v>
      </c>
      <c r="K100" s="72">
        <v>86.84</v>
      </c>
      <c r="L100" s="71">
        <v>0</v>
      </c>
      <c r="M100" s="71"/>
      <c r="N100" s="21">
        <f>G100+H100-J100+K100-L100</f>
        <v>1966.655</v>
      </c>
    </row>
    <row r="101" spans="1:17" ht="26.25" customHeight="1" x14ac:dyDescent="0.25">
      <c r="A101" s="16" t="s">
        <v>97</v>
      </c>
      <c r="C101" s="195" t="s">
        <v>98</v>
      </c>
      <c r="D101" s="196" t="s">
        <v>96</v>
      </c>
      <c r="E101" s="108">
        <v>113</v>
      </c>
      <c r="F101" s="197">
        <v>15</v>
      </c>
      <c r="G101" s="21">
        <v>1790.3</v>
      </c>
      <c r="H101" s="67">
        <f>G101*0.05</f>
        <v>89.515000000000001</v>
      </c>
      <c r="I101" s="67"/>
      <c r="J101" s="71">
        <v>0</v>
      </c>
      <c r="K101" s="72">
        <v>86.84</v>
      </c>
      <c r="L101" s="71">
        <v>0</v>
      </c>
      <c r="M101" s="71"/>
      <c r="N101" s="21">
        <f>G101+H101-J101+K101-L101</f>
        <v>1966.655</v>
      </c>
    </row>
    <row r="102" spans="1:17" ht="26.25" customHeight="1" x14ac:dyDescent="0.25">
      <c r="A102" s="16" t="s">
        <v>99</v>
      </c>
      <c r="C102" s="195" t="s">
        <v>100</v>
      </c>
      <c r="D102" s="196" t="s">
        <v>96</v>
      </c>
      <c r="E102" s="108">
        <v>113</v>
      </c>
      <c r="F102" s="197">
        <v>15</v>
      </c>
      <c r="G102" s="21">
        <v>1790.3</v>
      </c>
      <c r="H102" s="67">
        <f>G102*0.05</f>
        <v>89.515000000000001</v>
      </c>
      <c r="I102" s="67"/>
      <c r="J102" s="71">
        <v>0</v>
      </c>
      <c r="K102" s="72">
        <v>86.84</v>
      </c>
      <c r="L102" s="198">
        <v>0</v>
      </c>
      <c r="M102" s="198"/>
      <c r="N102" s="21">
        <f>G102+H102-J102+K102-L102</f>
        <v>1966.655</v>
      </c>
    </row>
    <row r="103" spans="1:17" s="48" customFormat="1" ht="26.25" customHeight="1" x14ac:dyDescent="0.25">
      <c r="A103" s="16" t="s">
        <v>101</v>
      </c>
      <c r="B103"/>
      <c r="C103" s="199" t="s">
        <v>102</v>
      </c>
      <c r="D103" s="196" t="s">
        <v>96</v>
      </c>
      <c r="E103" s="108">
        <v>113</v>
      </c>
      <c r="F103" s="197">
        <v>15</v>
      </c>
      <c r="G103" s="21">
        <v>1790.3</v>
      </c>
      <c r="H103" s="67">
        <f>G103*0.05</f>
        <v>89.515000000000001</v>
      </c>
      <c r="I103" s="67"/>
      <c r="J103" s="71">
        <v>0</v>
      </c>
      <c r="K103" s="72">
        <v>86.84</v>
      </c>
      <c r="L103" s="198">
        <v>0</v>
      </c>
      <c r="M103" s="198"/>
      <c r="N103" s="21">
        <f>G103+H103-J103+K103-L103</f>
        <v>1966.655</v>
      </c>
      <c r="O103" s="1"/>
      <c r="P103"/>
      <c r="Q103"/>
    </row>
    <row r="104" spans="1:17" s="48" customFormat="1" ht="15.75" thickBot="1" x14ac:dyDescent="0.3">
      <c r="B104"/>
      <c r="C104" s="39"/>
      <c r="D104" s="200"/>
      <c r="E104" s="201"/>
      <c r="F104" s="202" t="s">
        <v>27</v>
      </c>
      <c r="G104" s="203">
        <f>SUM(G100:G103)</f>
        <v>7161.2</v>
      </c>
      <c r="H104" s="203">
        <f t="shared" ref="H104:N104" si="4">SUM(H100:H103)</f>
        <v>358.06</v>
      </c>
      <c r="I104" s="203"/>
      <c r="J104" s="203">
        <f t="shared" si="4"/>
        <v>0</v>
      </c>
      <c r="K104" s="203">
        <f t="shared" si="4"/>
        <v>347.36</v>
      </c>
      <c r="L104" s="203">
        <f t="shared" si="4"/>
        <v>0</v>
      </c>
      <c r="M104" s="203">
        <f t="shared" si="4"/>
        <v>0</v>
      </c>
      <c r="N104" s="203">
        <f t="shared" si="4"/>
        <v>7866.62</v>
      </c>
      <c r="O104" s="1"/>
      <c r="P104"/>
      <c r="Q104"/>
    </row>
    <row r="105" spans="1:17" s="48" customFormat="1" x14ac:dyDescent="0.25">
      <c r="B105"/>
      <c r="C105" s="39"/>
      <c r="D105" s="81"/>
      <c r="E105" s="82"/>
      <c r="F105" s="46"/>
      <c r="G105" s="46"/>
      <c r="H105" s="83"/>
      <c r="I105" s="83"/>
      <c r="J105" s="46"/>
      <c r="K105" s="84"/>
      <c r="L105" s="46"/>
      <c r="M105" s="46"/>
      <c r="N105" s="46"/>
      <c r="O105" s="1"/>
      <c r="P105"/>
      <c r="Q105"/>
    </row>
    <row r="106" spans="1:17" s="48" customFormat="1" ht="15.75" x14ac:dyDescent="0.25">
      <c r="B106"/>
      <c r="C106" s="426" t="s">
        <v>103</v>
      </c>
      <c r="D106" s="426"/>
      <c r="E106" s="426"/>
      <c r="F106" s="426"/>
      <c r="G106" s="426"/>
      <c r="H106" s="426"/>
      <c r="I106" s="426"/>
      <c r="J106" s="426"/>
      <c r="K106" s="426"/>
      <c r="L106" s="426"/>
      <c r="M106" s="426"/>
      <c r="N106" s="426"/>
      <c r="O106" s="1"/>
      <c r="P106"/>
      <c r="Q106"/>
    </row>
    <row r="107" spans="1:17" s="48" customFormat="1" x14ac:dyDescent="0.25">
      <c r="B107"/>
      <c r="C107" s="8" t="str">
        <f>C98</f>
        <v>PERIODO DEL 16 AL 31 DE ENERO DE 2019</v>
      </c>
      <c r="D107" s="59"/>
      <c r="E107" s="204"/>
      <c r="F107" s="205"/>
      <c r="G107" s="206"/>
      <c r="H107" s="207"/>
      <c r="I107" s="207"/>
      <c r="J107" s="206"/>
      <c r="K107" s="207"/>
      <c r="L107" s="206"/>
      <c r="M107" s="206"/>
      <c r="N107" s="206"/>
      <c r="O107" s="1"/>
      <c r="P107"/>
      <c r="Q107"/>
    </row>
    <row r="108" spans="1:17" ht="22.5" x14ac:dyDescent="0.25">
      <c r="C108" s="10" t="s">
        <v>5</v>
      </c>
      <c r="D108" s="11" t="s">
        <v>6</v>
      </c>
      <c r="E108" s="10" t="s">
        <v>7</v>
      </c>
      <c r="F108" s="10" t="s">
        <v>8</v>
      </c>
      <c r="G108" s="10" t="s">
        <v>9</v>
      </c>
      <c r="H108" s="12" t="s">
        <v>10</v>
      </c>
      <c r="I108" s="13" t="s">
        <v>11</v>
      </c>
      <c r="J108" s="10" t="s">
        <v>12</v>
      </c>
      <c r="K108" s="11" t="s">
        <v>13</v>
      </c>
      <c r="L108" s="14" t="s">
        <v>14</v>
      </c>
      <c r="M108" s="14" t="s">
        <v>15</v>
      </c>
      <c r="N108" s="15" t="s">
        <v>16</v>
      </c>
    </row>
    <row r="109" spans="1:17" s="48" customFormat="1" ht="26.25" customHeight="1" x14ac:dyDescent="0.25">
      <c r="A109" s="16" t="s">
        <v>104</v>
      </c>
      <c r="B109"/>
      <c r="C109" s="208" t="s">
        <v>105</v>
      </c>
      <c r="D109" s="115" t="s">
        <v>106</v>
      </c>
      <c r="E109" s="108">
        <v>113</v>
      </c>
      <c r="F109" s="116">
        <v>15</v>
      </c>
      <c r="G109" s="21">
        <f>241.34*15</f>
        <v>3620.1</v>
      </c>
      <c r="H109" s="67">
        <f>G109*0.05</f>
        <v>181.005</v>
      </c>
      <c r="I109" s="67"/>
      <c r="J109" s="128">
        <v>165.07</v>
      </c>
      <c r="K109" s="129">
        <v>0</v>
      </c>
      <c r="L109" s="128">
        <v>0</v>
      </c>
      <c r="M109" s="128"/>
      <c r="N109" s="21">
        <f>G109+H109-J109+K109-L109-M109</f>
        <v>3636.0349999999999</v>
      </c>
      <c r="O109" s="1"/>
      <c r="P109"/>
      <c r="Q109"/>
    </row>
    <row r="110" spans="1:17" s="48" customFormat="1" ht="26.25" customHeight="1" x14ac:dyDescent="0.25">
      <c r="A110" s="16" t="s">
        <v>107</v>
      </c>
      <c r="B110"/>
      <c r="C110" s="114" t="s">
        <v>108</v>
      </c>
      <c r="D110" s="115" t="s">
        <v>83</v>
      </c>
      <c r="E110" s="108">
        <v>113</v>
      </c>
      <c r="F110" s="116">
        <v>15</v>
      </c>
      <c r="G110" s="21">
        <v>2261.37</v>
      </c>
      <c r="H110" s="67">
        <f>G110*0.05</f>
        <v>113.0685</v>
      </c>
      <c r="I110" s="67"/>
      <c r="J110" s="71">
        <v>0</v>
      </c>
      <c r="K110" s="72">
        <v>42.74</v>
      </c>
      <c r="L110" s="73">
        <v>0</v>
      </c>
      <c r="M110" s="73"/>
      <c r="N110" s="21">
        <f>G110+H110-J110+K110-L110-M110</f>
        <v>2417.1784999999995</v>
      </c>
      <c r="O110" s="1"/>
      <c r="P110"/>
      <c r="Q110"/>
    </row>
    <row r="111" spans="1:17" s="48" customFormat="1" ht="15.75" thickBot="1" x14ac:dyDescent="0.3">
      <c r="B111"/>
      <c r="C111" s="209"/>
      <c r="D111" s="210"/>
      <c r="E111" s="211"/>
      <c r="F111" s="212" t="s">
        <v>27</v>
      </c>
      <c r="G111" s="213">
        <f>SUM(G109:G110)</f>
        <v>5881.4699999999993</v>
      </c>
      <c r="H111" s="213">
        <f t="shared" ref="H111:N111" si="5">SUM(H109:H110)</f>
        <v>294.07349999999997</v>
      </c>
      <c r="I111" s="213"/>
      <c r="J111" s="213">
        <f t="shared" si="5"/>
        <v>165.07</v>
      </c>
      <c r="K111" s="213">
        <f t="shared" si="5"/>
        <v>42.74</v>
      </c>
      <c r="L111" s="213">
        <f t="shared" si="5"/>
        <v>0</v>
      </c>
      <c r="M111" s="213">
        <f t="shared" si="5"/>
        <v>0</v>
      </c>
      <c r="N111" s="213">
        <f t="shared" si="5"/>
        <v>6053.2134999999998</v>
      </c>
      <c r="O111" s="1"/>
      <c r="P111"/>
      <c r="Q111"/>
    </row>
    <row r="112" spans="1:17" s="48" customFormat="1" x14ac:dyDescent="0.25">
      <c r="B112"/>
      <c r="C112" s="39"/>
      <c r="D112" s="81"/>
      <c r="E112" s="82"/>
      <c r="F112" s="46"/>
      <c r="G112" s="46"/>
      <c r="H112" s="83"/>
      <c r="I112" s="83"/>
      <c r="J112" s="46"/>
      <c r="K112" s="84"/>
      <c r="L112" s="46"/>
      <c r="M112" s="46"/>
      <c r="N112" s="214"/>
      <c r="O112" s="1"/>
      <c r="P112"/>
      <c r="Q112"/>
    </row>
    <row r="113" spans="1:17" s="48" customFormat="1" x14ac:dyDescent="0.25">
      <c r="B113"/>
      <c r="C113" s="39"/>
      <c r="D113" s="81"/>
      <c r="E113" s="82"/>
      <c r="F113" s="46"/>
      <c r="G113" s="46"/>
      <c r="H113" s="83"/>
      <c r="I113" s="83"/>
      <c r="J113" s="46"/>
      <c r="K113" s="84"/>
      <c r="L113" s="46"/>
      <c r="M113" s="46"/>
      <c r="N113" s="214"/>
      <c r="O113" s="1"/>
      <c r="P113"/>
      <c r="Q113"/>
    </row>
    <row r="114" spans="1:17" s="48" customFormat="1" x14ac:dyDescent="0.25">
      <c r="B114"/>
      <c r="C114" s="39"/>
      <c r="D114" s="81"/>
      <c r="E114" s="82"/>
      <c r="F114" s="46"/>
      <c r="G114" s="46"/>
      <c r="H114" s="83"/>
      <c r="I114" s="83"/>
      <c r="J114" s="46"/>
      <c r="K114" s="84"/>
      <c r="L114" s="46"/>
      <c r="M114" s="46"/>
      <c r="N114" s="214"/>
      <c r="O114" s="1"/>
      <c r="P114"/>
      <c r="Q114"/>
    </row>
    <row r="115" spans="1:17" s="48" customFormat="1" ht="15.75" x14ac:dyDescent="0.25">
      <c r="B115"/>
      <c r="C115" s="426" t="s">
        <v>109</v>
      </c>
      <c r="D115" s="426"/>
      <c r="E115" s="426"/>
      <c r="F115" s="426"/>
      <c r="G115" s="426"/>
      <c r="H115" s="426"/>
      <c r="I115" s="426"/>
      <c r="J115" s="426"/>
      <c r="K115" s="426"/>
      <c r="L115" s="426"/>
      <c r="M115" s="426"/>
      <c r="N115" s="426"/>
      <c r="O115" s="1"/>
      <c r="P115"/>
      <c r="Q115"/>
    </row>
    <row r="116" spans="1:17" s="48" customFormat="1" x14ac:dyDescent="0.25">
      <c r="B116"/>
      <c r="C116" s="8" t="str">
        <f>C107</f>
        <v>PERIODO DEL 16 AL 31 DE ENERO DE 2019</v>
      </c>
      <c r="D116" s="59"/>
      <c r="E116" s="204"/>
      <c r="F116" s="205"/>
      <c r="G116" s="206"/>
      <c r="H116" s="207"/>
      <c r="I116" s="207"/>
      <c r="J116" s="206"/>
      <c r="K116" s="207"/>
      <c r="L116" s="206"/>
      <c r="M116" s="206"/>
      <c r="N116" s="206"/>
      <c r="O116" s="1"/>
      <c r="P116"/>
      <c r="Q116"/>
    </row>
    <row r="117" spans="1:17" ht="22.5" x14ac:dyDescent="0.25">
      <c r="C117" s="10" t="s">
        <v>5</v>
      </c>
      <c r="D117" s="11" t="s">
        <v>6</v>
      </c>
      <c r="E117" s="10" t="s">
        <v>7</v>
      </c>
      <c r="F117" s="10" t="s">
        <v>8</v>
      </c>
      <c r="G117" s="10" t="s">
        <v>9</v>
      </c>
      <c r="H117" s="12" t="s">
        <v>10</v>
      </c>
      <c r="I117" s="13" t="s">
        <v>11</v>
      </c>
      <c r="J117" s="10" t="s">
        <v>12</v>
      </c>
      <c r="K117" s="11" t="s">
        <v>13</v>
      </c>
      <c r="L117" s="14" t="s">
        <v>14</v>
      </c>
      <c r="M117" s="14" t="s">
        <v>15</v>
      </c>
      <c r="N117" s="15" t="s">
        <v>16</v>
      </c>
    </row>
    <row r="118" spans="1:17" s="48" customFormat="1" ht="26.25" customHeight="1" x14ac:dyDescent="0.25">
      <c r="A118" s="16" t="s">
        <v>110</v>
      </c>
      <c r="B118"/>
      <c r="C118" s="113" t="s">
        <v>111</v>
      </c>
      <c r="D118" s="107" t="s">
        <v>112</v>
      </c>
      <c r="E118" s="108">
        <v>113</v>
      </c>
      <c r="F118" s="116">
        <v>15</v>
      </c>
      <c r="G118" s="21">
        <v>3102.45</v>
      </c>
      <c r="H118" s="67">
        <f>G118*0.05</f>
        <v>155.1225</v>
      </c>
      <c r="I118" s="67"/>
      <c r="J118" s="128">
        <v>91.04</v>
      </c>
      <c r="K118" s="129">
        <v>0</v>
      </c>
      <c r="L118" s="128">
        <v>0</v>
      </c>
      <c r="M118" s="128"/>
      <c r="N118" s="21">
        <f>G118+H118-J118+K118-L118-M118</f>
        <v>3166.5324999999998</v>
      </c>
      <c r="O118" s="1"/>
      <c r="P118"/>
      <c r="Q118"/>
    </row>
    <row r="119" spans="1:17" s="48" customFormat="1" ht="15.75" thickBot="1" x14ac:dyDescent="0.3">
      <c r="B119"/>
      <c r="C119" s="209"/>
      <c r="D119" s="210"/>
      <c r="E119" s="211"/>
      <c r="F119" s="212" t="s">
        <v>27</v>
      </c>
      <c r="G119" s="213">
        <f>SUM(G118)</f>
        <v>3102.45</v>
      </c>
      <c r="H119" s="215">
        <f>SUM(H118)</f>
        <v>155.1225</v>
      </c>
      <c r="I119" s="215"/>
      <c r="J119" s="213">
        <f t="shared" ref="J119:N119" si="6">SUM(J118)</f>
        <v>91.04</v>
      </c>
      <c r="K119" s="215">
        <f t="shared" si="6"/>
        <v>0</v>
      </c>
      <c r="L119" s="213">
        <f t="shared" si="6"/>
        <v>0</v>
      </c>
      <c r="M119" s="213"/>
      <c r="N119" s="213">
        <f t="shared" si="6"/>
        <v>3166.5324999999998</v>
      </c>
      <c r="O119" s="1"/>
      <c r="P119"/>
      <c r="Q119"/>
    </row>
    <row r="120" spans="1:17" s="48" customFormat="1" x14ac:dyDescent="0.25">
      <c r="B120"/>
      <c r="C120" s="39"/>
      <c r="D120" s="81"/>
      <c r="E120" s="82"/>
      <c r="F120" s="46"/>
      <c r="G120" s="46"/>
      <c r="H120" s="83"/>
      <c r="I120" s="83"/>
      <c r="J120" s="46"/>
      <c r="K120" s="84"/>
      <c r="L120" s="46"/>
      <c r="M120" s="46"/>
      <c r="N120" s="214"/>
      <c r="O120" s="1"/>
      <c r="P120"/>
      <c r="Q120"/>
    </row>
    <row r="121" spans="1:17" s="48" customFormat="1" x14ac:dyDescent="0.25">
      <c r="B121"/>
      <c r="C121" s="39"/>
      <c r="D121" s="81"/>
      <c r="E121" s="82"/>
      <c r="F121" s="46"/>
      <c r="G121" s="46"/>
      <c r="H121" s="83"/>
      <c r="I121" s="83"/>
      <c r="J121" s="46"/>
      <c r="K121" s="84"/>
      <c r="L121" s="46"/>
      <c r="M121" s="46"/>
      <c r="N121" s="46"/>
      <c r="O121" s="1"/>
      <c r="P121"/>
      <c r="Q121"/>
    </row>
    <row r="122" spans="1:17" s="48" customFormat="1" x14ac:dyDescent="0.25">
      <c r="B122"/>
      <c r="C122" s="39"/>
      <c r="D122" s="81"/>
      <c r="E122" s="82"/>
      <c r="F122" s="46"/>
      <c r="G122" s="46"/>
      <c r="H122" s="83"/>
      <c r="I122" s="83"/>
      <c r="J122" s="46"/>
      <c r="K122" s="84"/>
      <c r="L122" s="46"/>
      <c r="M122" s="46"/>
      <c r="N122" s="46"/>
      <c r="O122" s="1"/>
      <c r="P122"/>
      <c r="Q122"/>
    </row>
    <row r="123" spans="1:17" s="48" customFormat="1" x14ac:dyDescent="0.25">
      <c r="B123"/>
      <c r="C123" s="39"/>
      <c r="D123" s="81"/>
      <c r="E123" s="82"/>
      <c r="F123" s="46"/>
      <c r="G123" s="46"/>
      <c r="H123" s="83"/>
      <c r="I123" s="83"/>
      <c r="J123" s="46"/>
      <c r="K123" s="84"/>
      <c r="L123" s="46"/>
      <c r="M123" s="46"/>
      <c r="N123" s="46"/>
      <c r="O123" s="1"/>
      <c r="P123"/>
      <c r="Q123"/>
    </row>
    <row r="124" spans="1:17" s="48" customFormat="1" ht="15.75" thickBot="1" x14ac:dyDescent="0.3">
      <c r="B124"/>
      <c r="C124" s="39"/>
      <c r="D124" s="41"/>
      <c r="E124" s="42"/>
      <c r="F124" s="43"/>
      <c r="G124" s="43"/>
      <c r="H124" s="44"/>
      <c r="I124" s="44"/>
      <c r="J124" s="40"/>
      <c r="K124" s="45"/>
      <c r="L124" s="46"/>
      <c r="M124" s="46"/>
      <c r="N124" s="43"/>
      <c r="O124" s="1"/>
      <c r="P124"/>
      <c r="Q124"/>
    </row>
    <row r="125" spans="1:17" s="1" customFormat="1" x14ac:dyDescent="0.25">
      <c r="A125"/>
      <c r="B125"/>
      <c r="C125" s="39"/>
      <c r="D125" s="409"/>
      <c r="E125" s="409"/>
      <c r="F125" s="409"/>
      <c r="G125" s="410" t="s">
        <v>64</v>
      </c>
      <c r="H125" s="411"/>
      <c r="I125" s="411"/>
      <c r="J125" s="411"/>
      <c r="K125" s="410"/>
      <c r="L125" s="46"/>
      <c r="M125" s="46"/>
      <c r="N125" s="47" t="s">
        <v>30</v>
      </c>
      <c r="P125"/>
      <c r="Q125"/>
    </row>
    <row r="126" spans="1:17" s="48" customFormat="1" x14ac:dyDescent="0.25">
      <c r="B126"/>
      <c r="C126" s="39"/>
      <c r="D126" s="412"/>
      <c r="E126" s="412"/>
      <c r="F126" s="412"/>
      <c r="G126" s="412" t="s">
        <v>31</v>
      </c>
      <c r="H126" s="412"/>
      <c r="I126" s="412"/>
      <c r="J126" s="412"/>
      <c r="K126" s="412"/>
      <c r="L126" s="46"/>
      <c r="M126" s="46"/>
      <c r="N126" s="49" t="s">
        <v>32</v>
      </c>
      <c r="O126" s="1"/>
      <c r="P126"/>
      <c r="Q126"/>
    </row>
    <row r="127" spans="1:17" s="48" customFormat="1" x14ac:dyDescent="0.25">
      <c r="B127"/>
      <c r="C127" s="39"/>
      <c r="D127" s="138"/>
      <c r="E127" s="32"/>
      <c r="F127" s="46"/>
      <c r="G127" s="32"/>
      <c r="H127" s="51"/>
      <c r="I127" s="51"/>
      <c r="J127" s="32"/>
      <c r="K127" s="51"/>
      <c r="L127" s="46"/>
      <c r="M127" s="46"/>
      <c r="N127" s="32"/>
      <c r="O127" s="1"/>
      <c r="P127"/>
      <c r="Q127"/>
    </row>
    <row r="128" spans="1:17" s="48" customFormat="1" ht="29.25" x14ac:dyDescent="0.5">
      <c r="B128"/>
      <c r="C128" s="413" t="s">
        <v>0</v>
      </c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1"/>
      <c r="P128"/>
      <c r="Q128"/>
    </row>
    <row r="129" spans="1:17" s="48" customFormat="1" ht="23.25" x14ac:dyDescent="0.35">
      <c r="B129"/>
      <c r="C129" s="414" t="s">
        <v>1</v>
      </c>
      <c r="D129" s="414"/>
      <c r="E129" s="414"/>
      <c r="F129" s="414"/>
      <c r="G129" s="414"/>
      <c r="H129" s="414"/>
      <c r="I129" s="414"/>
      <c r="J129" s="414"/>
      <c r="K129" s="414"/>
      <c r="L129" s="414"/>
      <c r="M129" s="414"/>
      <c r="N129" s="414"/>
      <c r="O129" s="1"/>
      <c r="P129"/>
      <c r="Q129"/>
    </row>
    <row r="130" spans="1:17" s="48" customFormat="1" ht="15.75" x14ac:dyDescent="0.25">
      <c r="B130"/>
      <c r="C130" s="216" t="s">
        <v>2</v>
      </c>
      <c r="D130" s="218"/>
      <c r="E130" s="219"/>
      <c r="F130" s="217"/>
      <c r="G130" s="217"/>
      <c r="H130" s="220"/>
      <c r="I130" s="220"/>
      <c r="J130" s="217"/>
      <c r="K130" s="220"/>
      <c r="L130" s="217"/>
      <c r="M130" s="217"/>
      <c r="N130" s="217"/>
      <c r="O130" s="1"/>
      <c r="P130"/>
      <c r="Q130"/>
    </row>
    <row r="131" spans="1:17" s="48" customFormat="1" ht="15.75" customHeight="1" x14ac:dyDescent="0.25">
      <c r="B131"/>
      <c r="C131" s="424" t="s">
        <v>113</v>
      </c>
      <c r="D131" s="424"/>
      <c r="E131" s="424"/>
      <c r="F131" s="424"/>
      <c r="G131" s="424"/>
      <c r="H131" s="424"/>
      <c r="I131" s="424"/>
      <c r="J131" s="424"/>
      <c r="K131" s="424"/>
      <c r="L131" s="424"/>
      <c r="M131" s="221"/>
      <c r="N131" s="222"/>
      <c r="O131" s="1"/>
      <c r="P131"/>
      <c r="Q131"/>
    </row>
    <row r="132" spans="1:17" s="48" customFormat="1" x14ac:dyDescent="0.25">
      <c r="B132"/>
      <c r="C132" s="8" t="str">
        <f>C107</f>
        <v>PERIODO DEL 16 AL 31 DE ENERO DE 2019</v>
      </c>
      <c r="D132" s="59"/>
      <c r="E132" s="223"/>
      <c r="F132" s="224"/>
      <c r="G132" s="225"/>
      <c r="H132" s="226"/>
      <c r="I132" s="226"/>
      <c r="J132" s="225"/>
      <c r="K132" s="226"/>
      <c r="L132" s="225"/>
      <c r="M132" s="225"/>
      <c r="N132" s="225"/>
      <c r="O132" s="1"/>
      <c r="P132"/>
      <c r="Q132"/>
    </row>
    <row r="133" spans="1:17" ht="22.5" x14ac:dyDescent="0.25">
      <c r="C133" s="10" t="s">
        <v>5</v>
      </c>
      <c r="D133" s="11" t="s">
        <v>6</v>
      </c>
      <c r="E133" s="10" t="s">
        <v>7</v>
      </c>
      <c r="F133" s="10" t="s">
        <v>8</v>
      </c>
      <c r="G133" s="10" t="s">
        <v>9</v>
      </c>
      <c r="H133" s="12" t="s">
        <v>10</v>
      </c>
      <c r="I133" s="13" t="s">
        <v>11</v>
      </c>
      <c r="J133" s="10" t="s">
        <v>12</v>
      </c>
      <c r="K133" s="11" t="s">
        <v>13</v>
      </c>
      <c r="L133" s="14" t="s">
        <v>14</v>
      </c>
      <c r="M133" s="14" t="s">
        <v>15</v>
      </c>
      <c r="N133" s="15" t="s">
        <v>16</v>
      </c>
    </row>
    <row r="134" spans="1:17" s="48" customFormat="1" ht="26.25" customHeight="1" x14ac:dyDescent="0.25">
      <c r="A134" s="16" t="s">
        <v>114</v>
      </c>
      <c r="B134"/>
      <c r="C134" s="227" t="s">
        <v>115</v>
      </c>
      <c r="D134" s="228" t="s">
        <v>116</v>
      </c>
      <c r="E134" s="229">
        <v>113</v>
      </c>
      <c r="F134" s="230">
        <v>15</v>
      </c>
      <c r="G134" s="21">
        <v>6410.6</v>
      </c>
      <c r="H134" s="67">
        <f>G134*0.05</f>
        <v>320.53000000000003</v>
      </c>
      <c r="I134" s="67"/>
      <c r="J134" s="109">
        <v>731.13</v>
      </c>
      <c r="K134" s="110">
        <v>0</v>
      </c>
      <c r="L134" s="111"/>
      <c r="M134" s="111"/>
      <c r="N134" s="21">
        <f>G134+H134-J134+K134-L134-M134</f>
        <v>6000</v>
      </c>
      <c r="O134" s="1"/>
      <c r="P134"/>
      <c r="Q134"/>
    </row>
    <row r="135" spans="1:17" s="48" customFormat="1" ht="26.25" customHeight="1" x14ac:dyDescent="0.25">
      <c r="A135" s="16"/>
      <c r="B135"/>
      <c r="C135" s="227" t="s">
        <v>117</v>
      </c>
      <c r="D135" s="228" t="s">
        <v>118</v>
      </c>
      <c r="E135" s="229">
        <v>113</v>
      </c>
      <c r="F135" s="230">
        <v>15</v>
      </c>
      <c r="G135" s="21">
        <v>5242.98</v>
      </c>
      <c r="H135" s="67">
        <v>262.14999999999998</v>
      </c>
      <c r="I135" s="67"/>
      <c r="J135" s="109">
        <v>505.13</v>
      </c>
      <c r="K135" s="110"/>
      <c r="L135" s="111"/>
      <c r="M135" s="111"/>
      <c r="N135" s="21">
        <f>G135+H135-J135+K135-L135-M135</f>
        <v>4999.9999999999991</v>
      </c>
      <c r="O135" s="1"/>
      <c r="P135"/>
      <c r="Q135"/>
    </row>
    <row r="136" spans="1:17" s="48" customFormat="1" ht="26.25" customHeight="1" x14ac:dyDescent="0.25">
      <c r="A136" s="16" t="s">
        <v>119</v>
      </c>
      <c r="B136"/>
      <c r="C136" s="231" t="s">
        <v>120</v>
      </c>
      <c r="D136" s="232" t="s">
        <v>121</v>
      </c>
      <c r="E136" s="108">
        <v>113</v>
      </c>
      <c r="F136" s="233">
        <v>15</v>
      </c>
      <c r="G136" s="21">
        <v>2261.37</v>
      </c>
      <c r="H136" s="67">
        <f>G136*0.05</f>
        <v>113.0685</v>
      </c>
      <c r="I136" s="67"/>
      <c r="J136" s="71">
        <v>0</v>
      </c>
      <c r="K136" s="72">
        <v>42.74</v>
      </c>
      <c r="L136" s="73">
        <v>0</v>
      </c>
      <c r="M136" s="73"/>
      <c r="N136" s="21">
        <f>G136+H136-J136+K136-L136-M136</f>
        <v>2417.1784999999995</v>
      </c>
      <c r="O136" s="1"/>
      <c r="P136"/>
      <c r="Q136"/>
    </row>
    <row r="137" spans="1:17" ht="26.25" customHeight="1" x14ac:dyDescent="0.25">
      <c r="A137" s="16" t="s">
        <v>122</v>
      </c>
      <c r="C137" s="231" t="s">
        <v>123</v>
      </c>
      <c r="D137" s="232" t="s">
        <v>124</v>
      </c>
      <c r="E137" s="108">
        <v>113</v>
      </c>
      <c r="F137" s="233">
        <v>15</v>
      </c>
      <c r="G137" s="21">
        <v>2261.37</v>
      </c>
      <c r="H137" s="67">
        <f>G137*0.05</f>
        <v>113.0685</v>
      </c>
      <c r="I137" s="67"/>
      <c r="J137" s="71">
        <v>0</v>
      </c>
      <c r="K137" s="72">
        <v>42.74</v>
      </c>
      <c r="L137" s="73">
        <v>0</v>
      </c>
      <c r="M137" s="73"/>
      <c r="N137" s="21">
        <f>G137+H137-J137+K137-L137-M137</f>
        <v>2417.1784999999995</v>
      </c>
    </row>
    <row r="138" spans="1:17" ht="15.75" thickBot="1" x14ac:dyDescent="0.3">
      <c r="C138" s="234"/>
      <c r="D138" s="235"/>
      <c r="E138" s="236"/>
      <c r="F138" s="237" t="s">
        <v>27</v>
      </c>
      <c r="G138" s="238">
        <f>SUM(G134:G137)</f>
        <v>16176.32</v>
      </c>
      <c r="H138" s="239">
        <f>SUM(H134:H137)</f>
        <v>808.81700000000001</v>
      </c>
      <c r="I138" s="239"/>
      <c r="J138" s="238">
        <f t="shared" ref="J138:N138" si="7">SUM(J134:J137)</f>
        <v>1236.26</v>
      </c>
      <c r="K138" s="239">
        <f t="shared" si="7"/>
        <v>85.48</v>
      </c>
      <c r="L138" s="238">
        <f t="shared" si="7"/>
        <v>0</v>
      </c>
      <c r="M138" s="238"/>
      <c r="N138" s="238">
        <f t="shared" si="7"/>
        <v>15834.357</v>
      </c>
    </row>
    <row r="139" spans="1:17" x14ac:dyDescent="0.25">
      <c r="C139" s="234"/>
      <c r="D139" s="235"/>
      <c r="E139" s="240"/>
      <c r="F139" s="234"/>
      <c r="G139" s="241"/>
      <c r="H139" s="242"/>
      <c r="I139" s="242"/>
      <c r="J139" s="241"/>
      <c r="K139" s="242"/>
      <c r="L139" s="241"/>
      <c r="M139" s="241"/>
      <c r="N139" s="241"/>
    </row>
    <row r="140" spans="1:17" ht="15.75" x14ac:dyDescent="0.25">
      <c r="C140" s="424" t="s">
        <v>125</v>
      </c>
      <c r="D140" s="424"/>
      <c r="E140" s="424"/>
      <c r="F140" s="424"/>
      <c r="G140" s="424"/>
      <c r="H140" s="424"/>
      <c r="I140" s="424"/>
      <c r="J140" s="424"/>
      <c r="K140" s="424"/>
      <c r="L140" s="424"/>
      <c r="M140" s="221"/>
      <c r="N140" s="222"/>
    </row>
    <row r="141" spans="1:17" x14ac:dyDescent="0.25">
      <c r="C141" s="8" t="str">
        <f>C132</f>
        <v>PERIODO DEL 16 AL 31 DE ENERO DE 2019</v>
      </c>
      <c r="D141" s="59"/>
      <c r="E141" s="223"/>
      <c r="F141" s="224"/>
      <c r="G141" s="225"/>
      <c r="H141" s="226"/>
      <c r="I141" s="226"/>
      <c r="J141" s="225"/>
      <c r="K141" s="226"/>
      <c r="L141" s="225"/>
      <c r="M141" s="225"/>
      <c r="N141" s="225"/>
    </row>
    <row r="142" spans="1:17" ht="22.5" x14ac:dyDescent="0.25">
      <c r="C142" s="10" t="s">
        <v>5</v>
      </c>
      <c r="D142" s="11" t="s">
        <v>6</v>
      </c>
      <c r="E142" s="10" t="s">
        <v>7</v>
      </c>
      <c r="F142" s="10" t="s">
        <v>8</v>
      </c>
      <c r="G142" s="10" t="s">
        <v>9</v>
      </c>
      <c r="H142" s="12" t="s">
        <v>10</v>
      </c>
      <c r="I142" s="13" t="s">
        <v>11</v>
      </c>
      <c r="J142" s="10" t="s">
        <v>12</v>
      </c>
      <c r="K142" s="11" t="s">
        <v>13</v>
      </c>
      <c r="L142" s="14" t="s">
        <v>14</v>
      </c>
      <c r="M142" s="14" t="s">
        <v>15</v>
      </c>
      <c r="N142" s="15" t="s">
        <v>16</v>
      </c>
    </row>
    <row r="143" spans="1:17" s="46" customFormat="1" ht="26.25" customHeight="1" x14ac:dyDescent="0.25">
      <c r="A143" s="16" t="s">
        <v>126</v>
      </c>
      <c r="C143" s="227" t="s">
        <v>127</v>
      </c>
      <c r="D143" s="228" t="s">
        <v>128</v>
      </c>
      <c r="E143" s="229">
        <v>113</v>
      </c>
      <c r="F143" s="230">
        <v>15</v>
      </c>
      <c r="G143" s="21">
        <v>3102.45</v>
      </c>
      <c r="H143" s="67">
        <f>G143*0.05</f>
        <v>155.1225</v>
      </c>
      <c r="I143" s="67"/>
      <c r="J143" s="109">
        <v>91.04</v>
      </c>
      <c r="K143" s="110">
        <v>0</v>
      </c>
      <c r="L143" s="111">
        <v>0</v>
      </c>
      <c r="M143" s="111"/>
      <c r="N143" s="21">
        <f>G143+H143-J143+K143-L143-M143</f>
        <v>3166.5324999999998</v>
      </c>
      <c r="O143" s="1" t="s">
        <v>129</v>
      </c>
    </row>
    <row r="144" spans="1:17" ht="26.25" customHeight="1" x14ac:dyDescent="0.25">
      <c r="C144" s="227" t="s">
        <v>130</v>
      </c>
      <c r="D144" s="228" t="s">
        <v>131</v>
      </c>
      <c r="E144" s="229">
        <v>113</v>
      </c>
      <c r="F144" s="230">
        <v>15</v>
      </c>
      <c r="G144" s="21">
        <v>2261.37</v>
      </c>
      <c r="H144" s="67">
        <f>G144*0.05</f>
        <v>113.0685</v>
      </c>
      <c r="I144" s="67"/>
      <c r="J144" s="71">
        <v>0</v>
      </c>
      <c r="K144" s="72">
        <v>42.74</v>
      </c>
      <c r="L144" s="73">
        <v>0</v>
      </c>
      <c r="M144" s="73"/>
      <c r="N144" s="21">
        <f>G144+H144-J144+K144-L144-M144</f>
        <v>2417.1784999999995</v>
      </c>
      <c r="O144"/>
      <c r="P144" s="46"/>
    </row>
    <row r="145" spans="1:17" ht="15.75" thickBot="1" x14ac:dyDescent="0.3">
      <c r="C145" s="234"/>
      <c r="D145" s="235"/>
      <c r="E145" s="240"/>
      <c r="F145" s="237" t="s">
        <v>27</v>
      </c>
      <c r="G145" s="238">
        <f>SUM(G143:G144)</f>
        <v>5363.82</v>
      </c>
      <c r="H145" s="238">
        <f t="shared" ref="H145:N145" si="8">SUM(H143:H144)</f>
        <v>268.19100000000003</v>
      </c>
      <c r="I145" s="238"/>
      <c r="J145" s="238">
        <f t="shared" si="8"/>
        <v>91.04</v>
      </c>
      <c r="K145" s="238">
        <f t="shared" si="8"/>
        <v>42.74</v>
      </c>
      <c r="L145" s="238">
        <f t="shared" si="8"/>
        <v>0</v>
      </c>
      <c r="M145" s="238">
        <f t="shared" si="8"/>
        <v>0</v>
      </c>
      <c r="N145" s="238">
        <f t="shared" si="8"/>
        <v>5583.7109999999993</v>
      </c>
    </row>
    <row r="146" spans="1:17" x14ac:dyDescent="0.25">
      <c r="C146" s="234"/>
      <c r="D146" s="235"/>
      <c r="E146" s="240"/>
      <c r="F146" s="234"/>
      <c r="G146" s="241"/>
      <c r="H146" s="242"/>
      <c r="I146" s="242"/>
      <c r="J146" s="241"/>
      <c r="K146" s="242"/>
      <c r="L146" s="241"/>
      <c r="M146" s="241"/>
      <c r="N146" s="241"/>
    </row>
    <row r="147" spans="1:17" ht="15.75" x14ac:dyDescent="0.25">
      <c r="C147" s="424" t="s">
        <v>132</v>
      </c>
      <c r="D147" s="424"/>
      <c r="E147" s="424"/>
      <c r="F147" s="424"/>
      <c r="G147" s="424"/>
      <c r="H147" s="424"/>
      <c r="I147" s="424"/>
      <c r="J147" s="424"/>
      <c r="K147" s="424"/>
      <c r="L147" s="424"/>
      <c r="M147" s="424"/>
      <c r="N147" s="424"/>
    </row>
    <row r="148" spans="1:17" x14ac:dyDescent="0.25">
      <c r="C148" s="8" t="str">
        <f>C141</f>
        <v>PERIODO DEL 16 AL 31 DE ENERO DE 2019</v>
      </c>
      <c r="D148" s="59"/>
      <c r="E148" s="243"/>
      <c r="F148" s="244"/>
      <c r="G148" s="245"/>
      <c r="H148" s="246"/>
      <c r="I148" s="246"/>
      <c r="J148" s="245"/>
      <c r="K148" s="246"/>
      <c r="L148" s="245"/>
      <c r="M148" s="245"/>
      <c r="N148" s="245"/>
    </row>
    <row r="149" spans="1:17" ht="22.5" x14ac:dyDescent="0.25">
      <c r="C149" s="10" t="s">
        <v>5</v>
      </c>
      <c r="D149" s="11" t="s">
        <v>6</v>
      </c>
      <c r="E149" s="10" t="s">
        <v>7</v>
      </c>
      <c r="F149" s="10" t="s">
        <v>8</v>
      </c>
      <c r="G149" s="10" t="s">
        <v>9</v>
      </c>
      <c r="H149" s="12" t="s">
        <v>10</v>
      </c>
      <c r="I149" s="13" t="s">
        <v>11</v>
      </c>
      <c r="J149" s="10" t="s">
        <v>12</v>
      </c>
      <c r="K149" s="11" t="s">
        <v>13</v>
      </c>
      <c r="L149" s="14" t="s">
        <v>14</v>
      </c>
      <c r="M149" s="14" t="s">
        <v>15</v>
      </c>
      <c r="N149" s="15" t="s">
        <v>16</v>
      </c>
    </row>
    <row r="150" spans="1:17" ht="26.25" customHeight="1" x14ac:dyDescent="0.25">
      <c r="A150" s="16" t="s">
        <v>133</v>
      </c>
      <c r="C150" s="247" t="s">
        <v>134</v>
      </c>
      <c r="D150" s="248" t="s">
        <v>135</v>
      </c>
      <c r="E150" s="108">
        <v>113</v>
      </c>
      <c r="F150" s="249">
        <v>15</v>
      </c>
      <c r="G150" s="21">
        <v>1570.48</v>
      </c>
      <c r="H150" s="67">
        <f>G150*0.05</f>
        <v>78.524000000000001</v>
      </c>
      <c r="I150" s="67"/>
      <c r="J150" s="168">
        <v>0</v>
      </c>
      <c r="K150" s="169">
        <v>112.91</v>
      </c>
      <c r="L150" s="168">
        <v>0</v>
      </c>
      <c r="M150" s="168"/>
      <c r="N150" s="21">
        <f>G150+H150-J150+K150-L150</f>
        <v>1761.914</v>
      </c>
    </row>
    <row r="151" spans="1:17" ht="19.5" customHeight="1" x14ac:dyDescent="0.25">
      <c r="C151" s="24"/>
      <c r="D151" s="250"/>
      <c r="E151" s="108"/>
      <c r="F151" s="249"/>
      <c r="G151" s="21"/>
      <c r="H151" s="67"/>
      <c r="I151" s="67"/>
      <c r="J151" s="71"/>
      <c r="K151" s="169"/>
      <c r="L151" s="198"/>
      <c r="M151" s="198"/>
      <c r="N151" s="21"/>
    </row>
    <row r="152" spans="1:17" ht="15.75" thickBot="1" x14ac:dyDescent="0.3">
      <c r="C152" s="251"/>
      <c r="D152" s="252"/>
      <c r="E152" s="253"/>
      <c r="F152" s="254" t="s">
        <v>27</v>
      </c>
      <c r="G152" s="255">
        <f>SUM(G150:G151)</f>
        <v>1570.48</v>
      </c>
      <c r="H152" s="256">
        <f>SUM(H150:H151)</f>
        <v>78.524000000000001</v>
      </c>
      <c r="I152" s="256"/>
      <c r="J152" s="255">
        <f t="shared" ref="J152:N152" si="9">SUM(J150:J151)</f>
        <v>0</v>
      </c>
      <c r="K152" s="256">
        <f t="shared" si="9"/>
        <v>112.91</v>
      </c>
      <c r="L152" s="255">
        <f t="shared" si="9"/>
        <v>0</v>
      </c>
      <c r="M152" s="255"/>
      <c r="N152" s="255">
        <f t="shared" si="9"/>
        <v>1761.914</v>
      </c>
    </row>
    <row r="153" spans="1:17" x14ac:dyDescent="0.25">
      <c r="C153" s="234"/>
      <c r="D153" s="235"/>
      <c r="E153" s="240"/>
      <c r="F153" s="234"/>
      <c r="G153" s="241"/>
      <c r="H153" s="242"/>
      <c r="I153" s="242"/>
      <c r="J153" s="241"/>
      <c r="K153" s="242"/>
      <c r="L153" s="241"/>
      <c r="M153" s="241"/>
      <c r="N153" s="241"/>
    </row>
    <row r="154" spans="1:17" x14ac:dyDescent="0.25">
      <c r="C154" s="234"/>
      <c r="D154" s="235"/>
      <c r="E154" s="240"/>
      <c r="F154" s="234"/>
      <c r="G154" s="241"/>
      <c r="H154" s="242"/>
      <c r="I154" s="242"/>
      <c r="J154" s="241"/>
      <c r="K154" s="242"/>
      <c r="L154" s="241"/>
      <c r="M154" s="241"/>
      <c r="N154" s="241"/>
    </row>
    <row r="155" spans="1:17" x14ac:dyDescent="0.25">
      <c r="C155" s="234"/>
      <c r="D155" s="235"/>
      <c r="E155" s="240"/>
      <c r="F155" s="234"/>
      <c r="G155" s="241"/>
      <c r="H155" s="242"/>
      <c r="I155" s="242"/>
      <c r="J155" s="241"/>
      <c r="K155" s="242"/>
      <c r="L155" s="241"/>
      <c r="M155" s="241"/>
      <c r="N155" s="241"/>
    </row>
    <row r="156" spans="1:17" x14ac:dyDescent="0.25">
      <c r="C156" s="251"/>
      <c r="D156" s="252"/>
      <c r="E156" s="253"/>
      <c r="F156" s="251"/>
      <c r="G156" s="257"/>
      <c r="H156" s="258"/>
      <c r="I156" s="258"/>
      <c r="J156" s="257"/>
      <c r="K156" s="258"/>
      <c r="L156" s="257"/>
      <c r="M156" s="257"/>
      <c r="N156" s="257"/>
    </row>
    <row r="157" spans="1:17" ht="15.75" thickBot="1" x14ac:dyDescent="0.3">
      <c r="C157" s="251"/>
      <c r="D157" s="41"/>
      <c r="E157" s="42"/>
      <c r="F157" s="43"/>
      <c r="G157" s="43"/>
      <c r="H157" s="44"/>
      <c r="I157" s="44"/>
      <c r="J157" s="40"/>
      <c r="K157" s="45"/>
      <c r="L157" s="46"/>
      <c r="M157" s="46"/>
      <c r="N157" s="43"/>
    </row>
    <row r="158" spans="1:17" s="1" customFormat="1" x14ac:dyDescent="0.25">
      <c r="A158"/>
      <c r="B158"/>
      <c r="C158" s="39"/>
      <c r="D158" s="409"/>
      <c r="E158" s="409"/>
      <c r="F158" s="409"/>
      <c r="G158" s="410" t="s">
        <v>64</v>
      </c>
      <c r="H158" s="411"/>
      <c r="I158" s="411"/>
      <c r="J158" s="411"/>
      <c r="K158" s="410"/>
      <c r="L158" s="46"/>
      <c r="M158" s="46"/>
      <c r="N158" s="47" t="s">
        <v>30</v>
      </c>
      <c r="P158"/>
      <c r="Q158"/>
    </row>
    <row r="159" spans="1:17" s="48" customFormat="1" x14ac:dyDescent="0.25">
      <c r="B159"/>
      <c r="C159" s="39"/>
      <c r="D159" s="412"/>
      <c r="E159" s="412"/>
      <c r="F159" s="412"/>
      <c r="G159" s="412" t="s">
        <v>31</v>
      </c>
      <c r="H159" s="412"/>
      <c r="I159" s="412"/>
      <c r="J159" s="412"/>
      <c r="K159" s="412"/>
      <c r="L159" s="46"/>
      <c r="M159" s="46"/>
      <c r="N159" s="49" t="s">
        <v>32</v>
      </c>
      <c r="O159" s="1"/>
      <c r="P159"/>
      <c r="Q159"/>
    </row>
    <row r="160" spans="1:17" x14ac:dyDescent="0.25">
      <c r="C160" s="39"/>
      <c r="D160" s="51"/>
      <c r="E160" s="32"/>
      <c r="F160" s="46"/>
      <c r="G160" s="32"/>
      <c r="H160" s="51"/>
      <c r="I160" s="51"/>
      <c r="J160" s="32"/>
      <c r="K160" s="51"/>
      <c r="L160" s="46"/>
      <c r="M160" s="46"/>
      <c r="N160" s="32"/>
    </row>
    <row r="161" spans="1:16" x14ac:dyDescent="0.25">
      <c r="C161" s="39"/>
      <c r="D161" s="51"/>
      <c r="E161" s="32"/>
      <c r="F161" s="46"/>
      <c r="G161" s="32"/>
      <c r="H161" s="51"/>
      <c r="I161" s="51"/>
      <c r="J161" s="32"/>
      <c r="K161" s="51"/>
      <c r="L161" s="46"/>
      <c r="M161" s="46"/>
      <c r="N161" s="32"/>
    </row>
    <row r="162" spans="1:16" ht="29.25" x14ac:dyDescent="0.5">
      <c r="C162" s="413" t="s">
        <v>0</v>
      </c>
      <c r="D162" s="413"/>
      <c r="E162" s="413"/>
      <c r="F162" s="413"/>
      <c r="G162" s="413"/>
      <c r="H162" s="413"/>
      <c r="I162" s="413"/>
      <c r="J162" s="413"/>
      <c r="K162" s="413"/>
      <c r="L162" s="413"/>
      <c r="M162" s="413"/>
      <c r="N162" s="413"/>
    </row>
    <row r="163" spans="1:16" ht="23.25" x14ac:dyDescent="0.35">
      <c r="C163" s="414" t="s">
        <v>1</v>
      </c>
      <c r="D163" s="414"/>
      <c r="E163" s="414"/>
      <c r="F163" s="414"/>
      <c r="G163" s="414"/>
      <c r="H163" s="414"/>
      <c r="I163" s="414"/>
      <c r="J163" s="414"/>
      <c r="K163" s="414"/>
      <c r="L163" s="414"/>
      <c r="M163" s="414"/>
      <c r="N163" s="414"/>
    </row>
    <row r="164" spans="1:16" ht="15.75" x14ac:dyDescent="0.25">
      <c r="C164" s="259" t="s">
        <v>2</v>
      </c>
      <c r="D164" s="261"/>
      <c r="E164" s="262"/>
      <c r="F164" s="260"/>
      <c r="G164" s="260"/>
      <c r="H164" s="263"/>
      <c r="I164" s="263"/>
      <c r="J164" s="260"/>
      <c r="K164" s="263"/>
      <c r="L164" s="260"/>
      <c r="M164" s="260"/>
      <c r="N164" s="260"/>
    </row>
    <row r="165" spans="1:16" ht="15.75" x14ac:dyDescent="0.25">
      <c r="C165" s="423" t="s">
        <v>136</v>
      </c>
      <c r="D165" s="423"/>
      <c r="E165" s="423"/>
      <c r="F165" s="423"/>
      <c r="G165" s="423"/>
      <c r="H165" s="423"/>
      <c r="I165" s="423"/>
      <c r="J165" s="423"/>
      <c r="K165" s="423"/>
      <c r="L165" s="423"/>
      <c r="M165" s="423"/>
      <c r="N165" s="423"/>
    </row>
    <row r="166" spans="1:16" ht="15" customHeight="1" x14ac:dyDescent="0.25">
      <c r="C166" s="264"/>
      <c r="D166" s="59"/>
      <c r="E166" s="265"/>
      <c r="F166" s="266"/>
      <c r="G166" s="267"/>
      <c r="H166" s="268"/>
      <c r="I166" s="268"/>
      <c r="J166" s="267"/>
      <c r="K166" s="268"/>
      <c r="L166" s="267"/>
      <c r="M166" s="267"/>
      <c r="N166" s="267"/>
    </row>
    <row r="167" spans="1:16" ht="15" customHeight="1" x14ac:dyDescent="0.25">
      <c r="C167" s="8" t="str">
        <f>C148</f>
        <v>PERIODO DEL 16 AL 31 DE ENERO DE 2019</v>
      </c>
      <c r="D167" s="59"/>
      <c r="E167" s="265"/>
      <c r="F167" s="266"/>
      <c r="G167" s="267"/>
      <c r="H167" s="268"/>
      <c r="I167" s="268"/>
      <c r="J167" s="267"/>
      <c r="K167" s="268"/>
      <c r="L167" s="267"/>
      <c r="M167" s="267"/>
      <c r="N167" s="267"/>
    </row>
    <row r="168" spans="1:16" ht="22.5" x14ac:dyDescent="0.25">
      <c r="C168" s="269" t="s">
        <v>5</v>
      </c>
      <c r="D168" s="270" t="s">
        <v>6</v>
      </c>
      <c r="E168" s="269" t="s">
        <v>7</v>
      </c>
      <c r="F168" s="271" t="s">
        <v>8</v>
      </c>
      <c r="G168" s="269" t="s">
        <v>137</v>
      </c>
      <c r="H168" s="12" t="s">
        <v>10</v>
      </c>
      <c r="I168" s="13" t="s">
        <v>11</v>
      </c>
      <c r="J168" s="269" t="s">
        <v>12</v>
      </c>
      <c r="K168" s="272" t="s">
        <v>13</v>
      </c>
      <c r="L168" s="273" t="s">
        <v>14</v>
      </c>
      <c r="M168" s="272" t="s">
        <v>138</v>
      </c>
      <c r="N168" s="274" t="s">
        <v>16</v>
      </c>
    </row>
    <row r="169" spans="1:16" ht="25.5" customHeight="1" x14ac:dyDescent="0.25">
      <c r="A169" s="16" t="s">
        <v>139</v>
      </c>
      <c r="C169" s="275" t="s">
        <v>140</v>
      </c>
      <c r="D169" s="276" t="s">
        <v>141</v>
      </c>
      <c r="E169" s="108">
        <v>113</v>
      </c>
      <c r="F169" s="230">
        <v>15</v>
      </c>
      <c r="G169" s="21">
        <v>787.41</v>
      </c>
      <c r="H169" s="67">
        <f>G169*0.05</f>
        <v>39.3705</v>
      </c>
      <c r="I169" s="67"/>
      <c r="J169" s="277">
        <v>0</v>
      </c>
      <c r="K169" s="278">
        <v>163.17519999999999</v>
      </c>
      <c r="L169" s="279">
        <v>0</v>
      </c>
      <c r="M169" s="279"/>
      <c r="N169" s="21">
        <f>G169+H169-J169+K169-L169-M169+I169</f>
        <v>989.95569999999998</v>
      </c>
    </row>
    <row r="170" spans="1:16" ht="25.5" customHeight="1" x14ac:dyDescent="0.25">
      <c r="A170" s="16" t="s">
        <v>142</v>
      </c>
      <c r="C170" s="275" t="s">
        <v>143</v>
      </c>
      <c r="D170" s="171" t="s">
        <v>144</v>
      </c>
      <c r="E170" s="108">
        <v>113</v>
      </c>
      <c r="F170" s="249">
        <v>15</v>
      </c>
      <c r="G170" s="21">
        <v>1790.3025</v>
      </c>
      <c r="H170" s="67">
        <f>G170*0.05</f>
        <v>89.515125000000012</v>
      </c>
      <c r="I170" s="67"/>
      <c r="J170" s="71">
        <v>0</v>
      </c>
      <c r="K170" s="72">
        <v>86.840079999999986</v>
      </c>
      <c r="L170" s="279">
        <v>0</v>
      </c>
      <c r="M170" s="279"/>
      <c r="N170" s="21">
        <f>G170+H170-J170+K170-L170-M170+I170</f>
        <v>1966.6577050000001</v>
      </c>
    </row>
    <row r="171" spans="1:16" ht="25.5" customHeight="1" x14ac:dyDescent="0.25">
      <c r="A171" s="16" t="s">
        <v>145</v>
      </c>
      <c r="C171" s="280" t="s">
        <v>146</v>
      </c>
      <c r="D171" s="171" t="s">
        <v>144</v>
      </c>
      <c r="E171" s="108">
        <v>113</v>
      </c>
      <c r="F171" s="249">
        <v>15</v>
      </c>
      <c r="G171" s="21">
        <v>1790.3025</v>
      </c>
      <c r="H171" s="67">
        <f>G171*0.05</f>
        <v>89.515125000000012</v>
      </c>
      <c r="I171" s="67"/>
      <c r="J171" s="71">
        <v>0</v>
      </c>
      <c r="K171" s="72">
        <v>86.840079999999986</v>
      </c>
      <c r="L171" s="279">
        <v>0</v>
      </c>
      <c r="M171" s="279"/>
      <c r="N171" s="21">
        <f>G171+H171-J171+K171-L171-M171+I171</f>
        <v>1966.6577050000001</v>
      </c>
    </row>
    <row r="172" spans="1:16" ht="25.5" customHeight="1" x14ac:dyDescent="0.25">
      <c r="A172" s="16" t="s">
        <v>147</v>
      </c>
      <c r="C172" s="280" t="s">
        <v>148</v>
      </c>
      <c r="D172" s="171" t="s">
        <v>149</v>
      </c>
      <c r="E172" s="108">
        <v>113</v>
      </c>
      <c r="F172" s="249">
        <v>15</v>
      </c>
      <c r="G172" s="21">
        <v>2460.6675</v>
      </c>
      <c r="H172" s="67">
        <f>G172*0.05</f>
        <v>123.03337500000001</v>
      </c>
      <c r="I172" s="67"/>
      <c r="J172" s="71">
        <v>0</v>
      </c>
      <c r="K172" s="72">
        <v>14.031103999999999</v>
      </c>
      <c r="L172" s="279">
        <v>0</v>
      </c>
      <c r="M172" s="279"/>
      <c r="N172" s="21">
        <f>G172+H172-J172+K172-L172-M172+I172</f>
        <v>2597.7319790000001</v>
      </c>
    </row>
    <row r="173" spans="1:16" ht="25.5" customHeight="1" x14ac:dyDescent="0.25">
      <c r="A173" s="16" t="s">
        <v>150</v>
      </c>
      <c r="C173" s="280" t="s">
        <v>151</v>
      </c>
      <c r="D173" s="171" t="s">
        <v>149</v>
      </c>
      <c r="E173" s="108">
        <v>113</v>
      </c>
      <c r="F173" s="172">
        <v>15</v>
      </c>
      <c r="G173" s="21">
        <v>2460.6675</v>
      </c>
      <c r="H173" s="67">
        <f>G173*0.05</f>
        <v>123.03337500000001</v>
      </c>
      <c r="I173" s="67"/>
      <c r="J173" s="71">
        <v>0</v>
      </c>
      <c r="K173" s="72">
        <v>14.031103999999999</v>
      </c>
      <c r="L173" s="279">
        <v>0</v>
      </c>
      <c r="M173" s="279"/>
      <c r="N173" s="21">
        <f>G173+H173-J173+K173-L173-M173+I173</f>
        <v>2597.7319790000001</v>
      </c>
    </row>
    <row r="174" spans="1:16" ht="25.5" customHeight="1" x14ac:dyDescent="0.25">
      <c r="A174" s="16" t="s">
        <v>152</v>
      </c>
      <c r="C174" s="280" t="s">
        <v>153</v>
      </c>
      <c r="D174" s="171" t="s">
        <v>154</v>
      </c>
      <c r="E174" s="108">
        <v>113</v>
      </c>
      <c r="F174" s="172">
        <v>15</v>
      </c>
      <c r="G174" s="21">
        <v>3298.8074999999999</v>
      </c>
      <c r="H174" s="67">
        <f>G174*0.05</f>
        <v>164.94037500000002</v>
      </c>
      <c r="I174" s="67"/>
      <c r="J174" s="109">
        <v>112.40852799999999</v>
      </c>
      <c r="K174" s="110">
        <v>0</v>
      </c>
      <c r="L174" s="279">
        <v>0</v>
      </c>
      <c r="M174" s="279"/>
      <c r="N174" s="21">
        <f>G174+H174-J174+K174-L174-M174+I174</f>
        <v>3351.3393470000001</v>
      </c>
    </row>
    <row r="175" spans="1:16" ht="25.5" customHeight="1" x14ac:dyDescent="0.25">
      <c r="A175" s="16" t="s">
        <v>155</v>
      </c>
      <c r="C175" s="170" t="s">
        <v>156</v>
      </c>
      <c r="D175" s="171" t="s">
        <v>157</v>
      </c>
      <c r="E175" s="108">
        <v>113</v>
      </c>
      <c r="F175" s="172">
        <v>15</v>
      </c>
      <c r="G175" s="21">
        <v>1731.135</v>
      </c>
      <c r="H175" s="67">
        <f>G175*0.05</f>
        <v>86.556750000000008</v>
      </c>
      <c r="I175" s="67"/>
      <c r="J175" s="281">
        <v>0</v>
      </c>
      <c r="K175" s="282">
        <v>95.726800000000011</v>
      </c>
      <c r="L175" s="279">
        <v>0</v>
      </c>
      <c r="M175" s="279"/>
      <c r="N175" s="21">
        <f>G175+H175-J175+K175-L175-M175+I175</f>
        <v>1913.4185499999999</v>
      </c>
      <c r="P175" s="283"/>
    </row>
    <row r="176" spans="1:16" ht="25.5" customHeight="1" x14ac:dyDescent="0.25">
      <c r="A176" s="16" t="s">
        <v>158</v>
      </c>
      <c r="C176" s="170" t="s">
        <v>159</v>
      </c>
      <c r="D176" s="171" t="s">
        <v>157</v>
      </c>
      <c r="E176" s="108">
        <v>113</v>
      </c>
      <c r="F176" s="172">
        <v>15</v>
      </c>
      <c r="G176" s="21">
        <v>1731.135</v>
      </c>
      <c r="H176" s="67">
        <f>G176*0.05</f>
        <v>86.556750000000008</v>
      </c>
      <c r="I176" s="67"/>
      <c r="J176" s="281">
        <v>0</v>
      </c>
      <c r="K176" s="282">
        <v>95.726800000000011</v>
      </c>
      <c r="L176" s="279">
        <v>0</v>
      </c>
      <c r="M176" s="279"/>
      <c r="N176" s="21">
        <f>G176+H176-J176+K176-L176-M176+I176</f>
        <v>1913.4185499999999</v>
      </c>
    </row>
    <row r="177" spans="1:17" s="48" customFormat="1" ht="25.5" customHeight="1" x14ac:dyDescent="0.25">
      <c r="A177" s="16"/>
      <c r="B177"/>
      <c r="C177" s="195" t="s">
        <v>160</v>
      </c>
      <c r="D177" s="284" t="s">
        <v>161</v>
      </c>
      <c r="E177" s="108">
        <v>113</v>
      </c>
      <c r="F177" s="249">
        <v>15</v>
      </c>
      <c r="G177" s="21">
        <v>1790.3025</v>
      </c>
      <c r="H177" s="67">
        <f>G177*0.05</f>
        <v>89.515125000000012</v>
      </c>
      <c r="I177" s="67"/>
      <c r="J177" s="71">
        <v>0</v>
      </c>
      <c r="K177" s="72">
        <v>86.840079999999986</v>
      </c>
      <c r="L177" s="198">
        <v>0</v>
      </c>
      <c r="M177" s="198"/>
      <c r="N177" s="21">
        <f>G177+H177-J177+K177-L177-M177+I177</f>
        <v>1966.6577050000001</v>
      </c>
      <c r="O177" s="1"/>
      <c r="P177"/>
      <c r="Q177"/>
    </row>
    <row r="178" spans="1:17" s="48" customFormat="1" ht="25.5" customHeight="1" x14ac:dyDescent="0.25">
      <c r="A178" s="16"/>
      <c r="B178"/>
      <c r="C178" s="114" t="s">
        <v>162</v>
      </c>
      <c r="D178" s="115" t="s">
        <v>56</v>
      </c>
      <c r="E178" s="108">
        <v>113</v>
      </c>
      <c r="F178" s="116">
        <v>15</v>
      </c>
      <c r="G178" s="21">
        <v>2243.9499999999998</v>
      </c>
      <c r="H178" s="67">
        <f>G178*0.05</f>
        <v>112.19749999999999</v>
      </c>
      <c r="I178" s="67"/>
      <c r="J178" s="71"/>
      <c r="K178" s="72">
        <v>43.85</v>
      </c>
      <c r="L178" s="73">
        <v>0</v>
      </c>
      <c r="M178" s="73"/>
      <c r="N178" s="21">
        <f>G178+H178-J178+K178-L178-M178+I178</f>
        <v>2399.9974999999999</v>
      </c>
      <c r="O178" s="1"/>
      <c r="P178"/>
      <c r="Q178"/>
    </row>
    <row r="179" spans="1:17" s="48" customFormat="1" ht="25.5" customHeight="1" x14ac:dyDescent="0.25">
      <c r="A179" s="16" t="s">
        <v>163</v>
      </c>
      <c r="B179"/>
      <c r="C179" s="285" t="s">
        <v>164</v>
      </c>
      <c r="D179" s="284" t="s">
        <v>161</v>
      </c>
      <c r="E179" s="108">
        <v>113</v>
      </c>
      <c r="F179" s="249">
        <v>15</v>
      </c>
      <c r="G179" s="21">
        <v>1790.3025</v>
      </c>
      <c r="H179" s="67">
        <f>G179*0.05</f>
        <v>89.515125000000012</v>
      </c>
      <c r="I179" s="67"/>
      <c r="J179" s="71">
        <v>0</v>
      </c>
      <c r="K179" s="72">
        <v>86.840079999999986</v>
      </c>
      <c r="L179" s="198"/>
      <c r="M179" s="198"/>
      <c r="N179" s="21">
        <f>G179+H179-J179+K179-L179-M179+I179</f>
        <v>1966.6577050000001</v>
      </c>
      <c r="P179"/>
      <c r="Q179"/>
    </row>
    <row r="180" spans="1:17" s="48" customFormat="1" ht="15.75" thickBot="1" x14ac:dyDescent="0.3">
      <c r="B180"/>
      <c r="D180" s="286"/>
      <c r="E180" s="287"/>
      <c r="F180" s="288" t="s">
        <v>27</v>
      </c>
      <c r="G180" s="289">
        <f>SUM(G169:G179)</f>
        <v>21874.982500000006</v>
      </c>
      <c r="H180" s="289">
        <f t="shared" ref="H180:N180" si="10">SUM(H169:H179)</f>
        <v>1093.7491249999998</v>
      </c>
      <c r="I180" s="289">
        <f t="shared" si="10"/>
        <v>0</v>
      </c>
      <c r="J180" s="289">
        <f t="shared" si="10"/>
        <v>112.40852799999999</v>
      </c>
      <c r="K180" s="289">
        <f t="shared" si="10"/>
        <v>773.90132799999992</v>
      </c>
      <c r="L180" s="289">
        <f t="shared" si="10"/>
        <v>0</v>
      </c>
      <c r="M180" s="289">
        <f t="shared" si="10"/>
        <v>0</v>
      </c>
      <c r="N180" s="289">
        <f t="shared" si="10"/>
        <v>23630.224425000004</v>
      </c>
      <c r="O180" s="1"/>
      <c r="P180"/>
      <c r="Q180"/>
    </row>
    <row r="181" spans="1:17" s="48" customFormat="1" x14ac:dyDescent="0.25">
      <c r="B181"/>
      <c r="C181" s="290"/>
      <c r="D181" s="286"/>
      <c r="E181" s="287"/>
      <c r="F181" s="290"/>
      <c r="G181" s="291"/>
      <c r="H181" s="292"/>
      <c r="I181" s="292"/>
      <c r="J181" s="291"/>
      <c r="K181" s="292"/>
      <c r="L181" s="291"/>
      <c r="M181" s="291"/>
      <c r="N181" s="291"/>
      <c r="O181" s="1"/>
      <c r="P181"/>
      <c r="Q181"/>
    </row>
    <row r="182" spans="1:17" s="48" customFormat="1" x14ac:dyDescent="0.25">
      <c r="B182"/>
      <c r="C182" s="290"/>
      <c r="D182" s="286"/>
      <c r="E182" s="287"/>
      <c r="F182" s="290"/>
      <c r="G182" s="291"/>
      <c r="H182" s="292"/>
      <c r="I182" s="292"/>
      <c r="J182" s="291"/>
      <c r="K182" s="292"/>
      <c r="L182" s="291"/>
      <c r="M182" s="291"/>
      <c r="N182" s="291"/>
      <c r="O182" s="1"/>
      <c r="P182"/>
      <c r="Q182"/>
    </row>
    <row r="183" spans="1:17" s="48" customFormat="1" ht="15.75" thickBot="1" x14ac:dyDescent="0.3">
      <c r="B183"/>
      <c r="C183" s="293"/>
      <c r="D183" s="41"/>
      <c r="E183" s="42"/>
      <c r="F183" s="43"/>
      <c r="G183" s="294"/>
      <c r="H183" s="296"/>
      <c r="I183" s="296"/>
      <c r="J183" s="295"/>
      <c r="K183" s="297"/>
      <c r="L183" s="46"/>
      <c r="M183" s="46"/>
      <c r="N183" s="43"/>
      <c r="O183" s="1"/>
      <c r="P183"/>
      <c r="Q183"/>
    </row>
    <row r="184" spans="1:17" s="1" customFormat="1" x14ac:dyDescent="0.25">
      <c r="A184"/>
      <c r="B184"/>
      <c r="C184" s="39"/>
      <c r="D184" s="409"/>
      <c r="E184" s="409"/>
      <c r="F184" s="409"/>
      <c r="G184" s="410" t="s">
        <v>64</v>
      </c>
      <c r="H184" s="411"/>
      <c r="I184" s="411"/>
      <c r="J184" s="411"/>
      <c r="K184" s="410"/>
      <c r="L184" s="46"/>
      <c r="M184" s="46"/>
      <c r="N184" s="47" t="s">
        <v>30</v>
      </c>
      <c r="P184"/>
      <c r="Q184"/>
    </row>
    <row r="185" spans="1:17" s="48" customFormat="1" x14ac:dyDescent="0.25">
      <c r="B185"/>
      <c r="C185" s="39"/>
      <c r="D185" s="412"/>
      <c r="E185" s="412"/>
      <c r="F185" s="412"/>
      <c r="G185" s="412" t="s">
        <v>31</v>
      </c>
      <c r="H185" s="412"/>
      <c r="I185" s="412"/>
      <c r="J185" s="412"/>
      <c r="K185" s="412"/>
      <c r="L185" s="46"/>
      <c r="M185" s="46"/>
      <c r="N185" s="49" t="s">
        <v>32</v>
      </c>
      <c r="O185" s="1"/>
      <c r="P185"/>
      <c r="Q185"/>
    </row>
    <row r="186" spans="1:17" x14ac:dyDescent="0.25">
      <c r="C186" s="39"/>
      <c r="D186" s="51"/>
      <c r="E186" s="32"/>
      <c r="F186" s="46"/>
      <c r="G186" s="32"/>
      <c r="H186" s="51"/>
      <c r="I186" s="51"/>
      <c r="J186" s="32"/>
      <c r="K186" s="51"/>
      <c r="L186" s="46"/>
      <c r="M186" s="46"/>
      <c r="N186" s="32"/>
    </row>
    <row r="187" spans="1:17" x14ac:dyDescent="0.25">
      <c r="C187" s="39"/>
      <c r="D187" s="51"/>
      <c r="E187" s="32"/>
      <c r="F187" s="46"/>
      <c r="G187" s="298"/>
      <c r="H187" s="51"/>
      <c r="I187" s="51"/>
      <c r="J187" s="32"/>
      <c r="K187" s="51"/>
      <c r="L187" s="46"/>
      <c r="M187" s="46"/>
      <c r="N187" s="32"/>
    </row>
    <row r="188" spans="1:17" s="1" customFormat="1" x14ac:dyDescent="0.25">
      <c r="A188"/>
      <c r="B188"/>
      <c r="C188" s="39"/>
      <c r="D188" s="51"/>
      <c r="E188" s="32"/>
      <c r="F188" s="46"/>
      <c r="G188" s="32"/>
      <c r="H188" s="51"/>
      <c r="I188" s="51"/>
      <c r="J188" s="32"/>
      <c r="K188" s="51"/>
      <c r="L188" s="46"/>
      <c r="M188" s="46"/>
      <c r="N188" s="32"/>
      <c r="P188"/>
      <c r="Q188"/>
    </row>
    <row r="189" spans="1:17" s="1" customFormat="1" x14ac:dyDescent="0.25">
      <c r="A189"/>
      <c r="B189"/>
      <c r="C189" s="39"/>
      <c r="D189" s="51"/>
      <c r="E189" s="32"/>
      <c r="F189" s="46"/>
      <c r="G189" s="32"/>
      <c r="H189" s="51"/>
      <c r="I189" s="51"/>
      <c r="J189" s="32"/>
      <c r="K189" s="51"/>
      <c r="L189" s="46"/>
      <c r="M189" s="46"/>
      <c r="N189" s="32"/>
      <c r="P189"/>
      <c r="Q189"/>
    </row>
    <row r="190" spans="1:17" s="1" customFormat="1" x14ac:dyDescent="0.25">
      <c r="A190"/>
      <c r="B190"/>
      <c r="C190" s="39"/>
      <c r="D190" s="51"/>
      <c r="E190" s="32"/>
      <c r="F190" s="46"/>
      <c r="G190" s="32"/>
      <c r="H190" s="51"/>
      <c r="I190" s="51"/>
      <c r="J190" s="32"/>
      <c r="K190" s="51"/>
      <c r="L190" s="46"/>
      <c r="M190" s="46"/>
      <c r="N190" s="32"/>
      <c r="P190"/>
      <c r="Q190"/>
    </row>
    <row r="191" spans="1:17" s="1" customFormat="1" x14ac:dyDescent="0.25">
      <c r="A191"/>
      <c r="B191"/>
      <c r="C191" s="39"/>
      <c r="D191" s="51"/>
      <c r="E191" s="32"/>
      <c r="F191" s="46"/>
      <c r="G191" s="32"/>
      <c r="H191" s="51"/>
      <c r="I191" s="51"/>
      <c r="J191" s="32"/>
      <c r="K191" s="51"/>
      <c r="L191" s="46"/>
      <c r="M191" s="46"/>
      <c r="N191" s="32"/>
      <c r="P191"/>
      <c r="Q191"/>
    </row>
    <row r="192" spans="1:17" s="1" customFormat="1" x14ac:dyDescent="0.25">
      <c r="A192"/>
      <c r="B192"/>
      <c r="C192" s="39"/>
      <c r="D192" s="51"/>
      <c r="E192" s="32"/>
      <c r="F192" s="46"/>
      <c r="G192" s="32"/>
      <c r="H192" s="51"/>
      <c r="I192" s="51"/>
      <c r="J192" s="32"/>
      <c r="K192" s="51"/>
      <c r="L192" s="46"/>
      <c r="M192" s="46"/>
      <c r="N192" s="32"/>
      <c r="P192"/>
      <c r="Q192"/>
    </row>
    <row r="193" spans="1:17" s="1" customFormat="1" x14ac:dyDescent="0.25">
      <c r="A193"/>
      <c r="B193"/>
      <c r="C193" s="39"/>
      <c r="D193" s="51"/>
      <c r="E193" s="32"/>
      <c r="F193" s="46"/>
      <c r="G193" s="32"/>
      <c r="H193" s="51"/>
      <c r="I193" s="51"/>
      <c r="J193" s="32"/>
      <c r="K193" s="51"/>
      <c r="L193" s="46"/>
      <c r="M193" s="46"/>
      <c r="N193" s="32"/>
      <c r="P193"/>
      <c r="Q193"/>
    </row>
    <row r="194" spans="1:17" s="1" customFormat="1" x14ac:dyDescent="0.25">
      <c r="A194"/>
      <c r="B194"/>
      <c r="C194" s="39"/>
      <c r="D194" s="51"/>
      <c r="E194" s="32"/>
      <c r="F194" s="46"/>
      <c r="G194" s="32"/>
      <c r="H194" s="51"/>
      <c r="I194" s="51"/>
      <c r="J194" s="32"/>
      <c r="K194" s="51"/>
      <c r="L194" s="46"/>
      <c r="M194" s="46"/>
      <c r="N194" s="32"/>
      <c r="P194"/>
      <c r="Q194"/>
    </row>
    <row r="195" spans="1:17" s="1" customFormat="1" ht="29.25" x14ac:dyDescent="0.5">
      <c r="A195"/>
      <c r="B195"/>
      <c r="C195" s="413" t="s">
        <v>0</v>
      </c>
      <c r="D195" s="413"/>
      <c r="E195" s="413"/>
      <c r="F195" s="413"/>
      <c r="G195" s="413"/>
      <c r="H195" s="413"/>
      <c r="I195" s="413"/>
      <c r="J195" s="413"/>
      <c r="K195" s="413"/>
      <c r="L195" s="413"/>
      <c r="M195" s="413"/>
      <c r="N195" s="413"/>
      <c r="P195"/>
      <c r="Q195"/>
    </row>
    <row r="196" spans="1:17" s="1" customFormat="1" ht="23.25" x14ac:dyDescent="0.35">
      <c r="A196"/>
      <c r="B196"/>
      <c r="C196" s="414" t="s">
        <v>1</v>
      </c>
      <c r="D196" s="414"/>
      <c r="E196" s="414"/>
      <c r="F196" s="414"/>
      <c r="G196" s="414"/>
      <c r="H196" s="414"/>
      <c r="I196" s="414"/>
      <c r="J196" s="414"/>
      <c r="K196" s="414"/>
      <c r="L196" s="414"/>
      <c r="M196" s="414"/>
      <c r="N196" s="414"/>
      <c r="P196"/>
      <c r="Q196"/>
    </row>
    <row r="197" spans="1:17" s="1" customFormat="1" ht="23.25" x14ac:dyDescent="0.35">
      <c r="A197"/>
      <c r="B197"/>
      <c r="C197" s="299"/>
      <c r="D197" s="300"/>
      <c r="E197" s="299"/>
      <c r="F197" s="299"/>
      <c r="G197" s="299"/>
      <c r="H197" s="300"/>
      <c r="I197" s="300"/>
      <c r="J197" s="299"/>
      <c r="K197" s="300"/>
      <c r="L197" s="299"/>
      <c r="M197" s="299"/>
      <c r="N197" s="299"/>
      <c r="P197"/>
      <c r="Q197"/>
    </row>
    <row r="198" spans="1:17" s="1" customFormat="1" ht="15.75" x14ac:dyDescent="0.25">
      <c r="A198"/>
      <c r="B198"/>
      <c r="C198" s="259" t="s">
        <v>2</v>
      </c>
      <c r="D198" s="261"/>
      <c r="E198" s="262"/>
      <c r="F198" s="260"/>
      <c r="G198" s="260"/>
      <c r="H198" s="263"/>
      <c r="I198" s="263"/>
      <c r="J198" s="260"/>
      <c r="K198" s="263"/>
      <c r="L198" s="260"/>
      <c r="M198" s="260"/>
      <c r="N198" s="260"/>
      <c r="P198"/>
      <c r="Q198"/>
    </row>
    <row r="199" spans="1:17" s="1" customFormat="1" ht="15.75" x14ac:dyDescent="0.25">
      <c r="A199"/>
      <c r="B199"/>
      <c r="C199" s="422" t="s">
        <v>165</v>
      </c>
      <c r="D199" s="422"/>
      <c r="E199" s="422"/>
      <c r="F199" s="422"/>
      <c r="G199" s="422"/>
      <c r="H199" s="422"/>
      <c r="I199" s="422"/>
      <c r="J199" s="422"/>
      <c r="K199" s="422"/>
      <c r="L199" s="422"/>
      <c r="M199" s="422"/>
      <c r="N199" s="422"/>
      <c r="P199"/>
      <c r="Q199"/>
    </row>
    <row r="200" spans="1:17" s="1" customFormat="1" ht="15.75" customHeight="1" x14ac:dyDescent="0.25">
      <c r="A200"/>
      <c r="B200"/>
      <c r="C200" s="301"/>
      <c r="D200" s="302"/>
      <c r="E200" s="301"/>
      <c r="F200" s="301"/>
      <c r="G200" s="301"/>
      <c r="H200" s="302"/>
      <c r="I200" s="302"/>
      <c r="J200" s="301"/>
      <c r="K200" s="302"/>
      <c r="L200" s="301"/>
      <c r="M200" s="301"/>
      <c r="N200" s="301"/>
      <c r="P200"/>
      <c r="Q200"/>
    </row>
    <row r="201" spans="1:17" s="1" customFormat="1" x14ac:dyDescent="0.25">
      <c r="A201"/>
      <c r="B201"/>
      <c r="C201" s="8" t="str">
        <f>C167</f>
        <v>PERIODO DEL 16 AL 31 DE ENERO DE 2019</v>
      </c>
      <c r="D201" s="59"/>
      <c r="E201" s="303"/>
      <c r="F201" s="304"/>
      <c r="G201" s="305"/>
      <c r="H201" s="306"/>
      <c r="I201" s="306"/>
      <c r="J201" s="305"/>
      <c r="K201" s="306"/>
      <c r="L201" s="305"/>
      <c r="M201" s="305"/>
      <c r="N201" s="305"/>
      <c r="P201"/>
      <c r="Q201"/>
    </row>
    <row r="202" spans="1:17" ht="22.5" x14ac:dyDescent="0.25">
      <c r="C202" s="10" t="s">
        <v>5</v>
      </c>
      <c r="D202" s="11" t="s">
        <v>6</v>
      </c>
      <c r="E202" s="10" t="s">
        <v>7</v>
      </c>
      <c r="F202" s="10" t="s">
        <v>8</v>
      </c>
      <c r="G202" s="10" t="s">
        <v>9</v>
      </c>
      <c r="H202" s="12" t="s">
        <v>10</v>
      </c>
      <c r="I202" s="13" t="s">
        <v>11</v>
      </c>
      <c r="J202" s="10" t="s">
        <v>12</v>
      </c>
      <c r="K202" s="11" t="s">
        <v>13</v>
      </c>
      <c r="L202" s="14" t="s">
        <v>14</v>
      </c>
      <c r="M202" s="14" t="s">
        <v>15</v>
      </c>
      <c r="N202" s="15" t="s">
        <v>16</v>
      </c>
    </row>
    <row r="203" spans="1:17" ht="26.25" customHeight="1" x14ac:dyDescent="0.25">
      <c r="A203" s="16" t="s">
        <v>166</v>
      </c>
      <c r="C203" s="307" t="s">
        <v>167</v>
      </c>
      <c r="D203" s="308" t="s">
        <v>168</v>
      </c>
      <c r="E203" s="108">
        <v>113</v>
      </c>
      <c r="F203" s="249">
        <v>15</v>
      </c>
      <c r="G203" s="21">
        <v>3169.08</v>
      </c>
      <c r="H203" s="67">
        <f>G203*0.05</f>
        <v>158.45400000000001</v>
      </c>
      <c r="I203" s="67"/>
      <c r="J203" s="309">
        <v>98.294175999999993</v>
      </c>
      <c r="K203" s="310">
        <v>0</v>
      </c>
      <c r="L203" s="309"/>
      <c r="M203" s="309"/>
      <c r="N203" s="21">
        <f>G203+H203-J203+K203-L203</f>
        <v>3229.2398240000002</v>
      </c>
    </row>
    <row r="204" spans="1:17" ht="15.75" thickBot="1" x14ac:dyDescent="0.3">
      <c r="C204" s="311"/>
      <c r="D204" s="312"/>
      <c r="E204" s="313"/>
      <c r="F204" s="314" t="s">
        <v>27</v>
      </c>
      <c r="G204" s="315">
        <f>SUM(G203:G203)</f>
        <v>3169.08</v>
      </c>
      <c r="H204" s="315">
        <f>SUM(H203:H203)</f>
        <v>158.45400000000001</v>
      </c>
      <c r="I204" s="315"/>
      <c r="J204" s="315">
        <f>SUM(J203:J203)</f>
        <v>98.294175999999993</v>
      </c>
      <c r="K204" s="315">
        <f>SUM(K203:K203)</f>
        <v>0</v>
      </c>
      <c r="L204" s="315">
        <f>SUM(L203:L203)</f>
        <v>0</v>
      </c>
      <c r="M204" s="315">
        <f>SUM(M203:M203)</f>
        <v>0</v>
      </c>
      <c r="N204" s="315">
        <f>SUM(N203:N203)</f>
        <v>3229.2398240000002</v>
      </c>
    </row>
    <row r="205" spans="1:17" x14ac:dyDescent="0.25">
      <c r="C205" s="39"/>
      <c r="D205" s="316"/>
      <c r="E205" s="82"/>
      <c r="F205" s="46"/>
      <c r="G205" s="46"/>
      <c r="J205" s="46"/>
      <c r="K205" s="84"/>
      <c r="L205" s="46"/>
      <c r="M205" s="46"/>
      <c r="N205" s="46"/>
    </row>
    <row r="206" spans="1:17" x14ac:dyDescent="0.25">
      <c r="C206" s="39"/>
      <c r="D206" s="81"/>
      <c r="E206" s="32"/>
      <c r="F206" s="46"/>
      <c r="G206" s="46"/>
      <c r="J206" s="46"/>
      <c r="K206" s="84"/>
      <c r="L206" s="46"/>
      <c r="M206" s="46"/>
      <c r="N206" s="46"/>
    </row>
    <row r="207" spans="1:17" ht="15.75" x14ac:dyDescent="0.25">
      <c r="C207" s="421" t="s">
        <v>169</v>
      </c>
      <c r="D207" s="421"/>
      <c r="E207" s="421"/>
      <c r="F207" s="421"/>
      <c r="G207" s="421"/>
      <c r="H207" s="421"/>
      <c r="I207" s="421"/>
      <c r="J207" s="421"/>
      <c r="K207" s="421"/>
      <c r="L207" s="421"/>
      <c r="M207" s="421"/>
      <c r="N207" s="421"/>
    </row>
    <row r="208" spans="1:17" x14ac:dyDescent="0.25">
      <c r="C208" s="8" t="str">
        <f>C201</f>
        <v>PERIODO DEL 16 AL 31 DE ENERO DE 2019</v>
      </c>
      <c r="D208" s="59"/>
      <c r="E208" s="317"/>
      <c r="F208" s="318"/>
      <c r="G208" s="319"/>
      <c r="H208" s="320"/>
      <c r="I208" s="320"/>
      <c r="J208" s="319"/>
      <c r="K208" s="320"/>
      <c r="L208" s="319"/>
      <c r="M208" s="319"/>
      <c r="N208" s="319"/>
    </row>
    <row r="209" spans="1:17" ht="22.5" x14ac:dyDescent="0.25">
      <c r="C209" s="10" t="s">
        <v>5</v>
      </c>
      <c r="D209" s="11" t="s">
        <v>6</v>
      </c>
      <c r="E209" s="10" t="s">
        <v>7</v>
      </c>
      <c r="F209" s="10" t="s">
        <v>8</v>
      </c>
      <c r="G209" s="10" t="s">
        <v>9</v>
      </c>
      <c r="H209" s="12" t="s">
        <v>10</v>
      </c>
      <c r="I209" s="13" t="s">
        <v>11</v>
      </c>
      <c r="J209" s="10" t="s">
        <v>12</v>
      </c>
      <c r="K209" s="11" t="s">
        <v>13</v>
      </c>
      <c r="L209" s="14" t="s">
        <v>14</v>
      </c>
      <c r="M209" s="14" t="s">
        <v>15</v>
      </c>
      <c r="N209" s="15" t="s">
        <v>16</v>
      </c>
    </row>
    <row r="210" spans="1:17" s="321" customFormat="1" ht="26.25" customHeight="1" x14ac:dyDescent="0.25">
      <c r="A210" s="16" t="s">
        <v>170</v>
      </c>
      <c r="C210" s="322" t="s">
        <v>171</v>
      </c>
      <c r="D210" s="323" t="s">
        <v>172</v>
      </c>
      <c r="E210" s="108">
        <v>113</v>
      </c>
      <c r="F210" s="249">
        <v>15</v>
      </c>
      <c r="G210" s="173">
        <v>2919.2174999999997</v>
      </c>
      <c r="H210" s="67">
        <f>G210*0.05</f>
        <v>145.96087499999999</v>
      </c>
      <c r="I210" s="67"/>
      <c r="J210" s="173">
        <v>50.859135999999978</v>
      </c>
      <c r="K210" s="110">
        <v>0</v>
      </c>
      <c r="L210" s="173">
        <v>0</v>
      </c>
      <c r="M210" s="173"/>
      <c r="N210" s="21">
        <f>G210+H210-J210+K210-L210</f>
        <v>3014.3192389999995</v>
      </c>
      <c r="O210" s="324"/>
    </row>
    <row r="211" spans="1:17" ht="26.25" customHeight="1" x14ac:dyDescent="0.25">
      <c r="A211" s="16" t="s">
        <v>173</v>
      </c>
      <c r="B211" s="311"/>
      <c r="C211" s="322" t="s">
        <v>174</v>
      </c>
      <c r="D211" s="325" t="s">
        <v>175</v>
      </c>
      <c r="E211" s="108">
        <v>113</v>
      </c>
      <c r="F211" s="249">
        <v>15</v>
      </c>
      <c r="G211" s="21">
        <v>3350.5049999999997</v>
      </c>
      <c r="H211" s="67">
        <f>G211*0.05</f>
        <v>167.52525</v>
      </c>
      <c r="I211" s="67"/>
      <c r="J211" s="109">
        <v>118.03321599999995</v>
      </c>
      <c r="K211" s="110">
        <v>0</v>
      </c>
      <c r="L211" s="279">
        <v>0</v>
      </c>
      <c r="M211" s="279"/>
      <c r="N211" s="21">
        <f>G211+H211-J211+K211-L211</f>
        <v>3399.997034</v>
      </c>
    </row>
    <row r="212" spans="1:17" ht="26.25" customHeight="1" x14ac:dyDescent="0.25">
      <c r="A212" s="16" t="s">
        <v>176</v>
      </c>
      <c r="C212" s="322" t="s">
        <v>177</v>
      </c>
      <c r="D212" s="325" t="s">
        <v>178</v>
      </c>
      <c r="E212" s="108">
        <v>113</v>
      </c>
      <c r="F212" s="249">
        <v>15</v>
      </c>
      <c r="G212" s="21">
        <v>3102.4500000000003</v>
      </c>
      <c r="H212" s="67">
        <f>G212*0.05</f>
        <v>155.12250000000003</v>
      </c>
      <c r="I212" s="67"/>
      <c r="J212" s="71">
        <v>91.044832000000014</v>
      </c>
      <c r="K212" s="72">
        <v>0</v>
      </c>
      <c r="L212" s="71">
        <v>0</v>
      </c>
      <c r="M212" s="71"/>
      <c r="N212" s="21">
        <f>G212+H212-J212+K212-L212</f>
        <v>3166.5276680000002</v>
      </c>
    </row>
    <row r="213" spans="1:17" ht="26.25" customHeight="1" x14ac:dyDescent="0.25">
      <c r="A213" s="16" t="s">
        <v>179</v>
      </c>
      <c r="C213" s="322" t="s">
        <v>180</v>
      </c>
      <c r="D213" s="325" t="s">
        <v>181</v>
      </c>
      <c r="E213" s="108">
        <v>113</v>
      </c>
      <c r="F213" s="249">
        <v>15</v>
      </c>
      <c r="G213" s="21">
        <v>1116.855</v>
      </c>
      <c r="H213" s="67">
        <f>G213*0.05</f>
        <v>55.842750000000002</v>
      </c>
      <c r="I213" s="67"/>
      <c r="J213" s="173">
        <v>0</v>
      </c>
      <c r="K213" s="174">
        <v>141.94072</v>
      </c>
      <c r="L213" s="173">
        <v>0</v>
      </c>
      <c r="M213" s="173"/>
      <c r="N213" s="21">
        <f>G213+H213-J213+K213-L213</f>
        <v>1314.6384700000001</v>
      </c>
    </row>
    <row r="214" spans="1:17" s="46" customFormat="1" ht="26.25" customHeight="1" x14ac:dyDescent="0.25">
      <c r="A214" s="16" t="s">
        <v>182</v>
      </c>
      <c r="C214" s="322" t="s">
        <v>183</v>
      </c>
      <c r="D214" s="325" t="s">
        <v>184</v>
      </c>
      <c r="E214" s="108">
        <v>113</v>
      </c>
      <c r="F214" s="249">
        <v>15</v>
      </c>
      <c r="G214" s="21">
        <v>2904</v>
      </c>
      <c r="H214" s="67">
        <f>G214*0.05</f>
        <v>145.20000000000002</v>
      </c>
      <c r="I214" s="67"/>
      <c r="J214" s="71">
        <v>49.2</v>
      </c>
      <c r="K214" s="72"/>
      <c r="L214" s="71">
        <v>0</v>
      </c>
      <c r="M214" s="71"/>
      <c r="N214" s="21">
        <f>G214+H214-J214+K214-L214</f>
        <v>3000</v>
      </c>
      <c r="O214" s="112"/>
    </row>
    <row r="215" spans="1:17" ht="26.25" customHeight="1" x14ac:dyDescent="0.25">
      <c r="A215" s="16" t="s">
        <v>185</v>
      </c>
      <c r="C215" s="322" t="s">
        <v>186</v>
      </c>
      <c r="D215" s="325" t="s">
        <v>187</v>
      </c>
      <c r="E215" s="108">
        <v>113</v>
      </c>
      <c r="F215" s="249">
        <v>15</v>
      </c>
      <c r="G215" s="21">
        <v>2957.13</v>
      </c>
      <c r="H215" s="67">
        <f>G215*0.05</f>
        <v>147.85650000000001</v>
      </c>
      <c r="I215" s="67"/>
      <c r="J215" s="173">
        <v>54.984016000000025</v>
      </c>
      <c r="K215" s="174">
        <v>0</v>
      </c>
      <c r="L215" s="173">
        <v>0</v>
      </c>
      <c r="M215" s="173"/>
      <c r="N215" s="21">
        <f>G215+H215-J215+K215-L215</f>
        <v>3050.0024840000001</v>
      </c>
    </row>
    <row r="216" spans="1:17" ht="15.75" thickBot="1" x14ac:dyDescent="0.3">
      <c r="C216" s="326"/>
      <c r="D216" s="327"/>
      <c r="E216" s="328"/>
      <c r="F216" s="314" t="s">
        <v>27</v>
      </c>
      <c r="G216" s="329">
        <f>SUM(G210:G215)</f>
        <v>16350.157500000001</v>
      </c>
      <c r="H216" s="329">
        <f t="shared" ref="H216:N216" si="11">SUM(H210:H215)</f>
        <v>817.50787500000013</v>
      </c>
      <c r="I216" s="329"/>
      <c r="J216" s="329">
        <f t="shared" si="11"/>
        <v>364.12119999999993</v>
      </c>
      <c r="K216" s="329">
        <f t="shared" si="11"/>
        <v>141.94072</v>
      </c>
      <c r="L216" s="329">
        <f t="shared" si="11"/>
        <v>0</v>
      </c>
      <c r="M216" s="329">
        <f t="shared" si="11"/>
        <v>0</v>
      </c>
      <c r="N216" s="329">
        <f t="shared" si="11"/>
        <v>16945.484894999998</v>
      </c>
    </row>
    <row r="217" spans="1:17" x14ac:dyDescent="0.25">
      <c r="C217" s="326"/>
      <c r="D217" s="327"/>
      <c r="E217" s="328"/>
      <c r="F217" s="311"/>
      <c r="G217" s="330"/>
      <c r="H217" s="331"/>
      <c r="I217" s="331"/>
      <c r="J217" s="330"/>
      <c r="K217" s="331"/>
      <c r="L217" s="330"/>
      <c r="M217" s="330"/>
      <c r="N217" s="330"/>
    </row>
    <row r="218" spans="1:17" x14ac:dyDescent="0.25">
      <c r="C218" s="326"/>
      <c r="D218" s="327"/>
      <c r="E218" s="328"/>
      <c r="F218" s="311"/>
      <c r="G218" s="330"/>
      <c r="H218" s="331"/>
      <c r="I218" s="331"/>
      <c r="J218" s="330"/>
      <c r="K218" s="331"/>
      <c r="L218" s="330"/>
      <c r="M218" s="330"/>
      <c r="N218" s="330"/>
    </row>
    <row r="219" spans="1:17" x14ac:dyDescent="0.25">
      <c r="C219" s="326"/>
      <c r="D219" s="327"/>
      <c r="E219" s="328"/>
      <c r="F219" s="311"/>
      <c r="G219" s="330"/>
      <c r="H219" s="331"/>
      <c r="I219" s="331"/>
      <c r="J219" s="330"/>
      <c r="K219" s="331"/>
      <c r="L219" s="330"/>
      <c r="M219" s="330"/>
      <c r="N219" s="330"/>
    </row>
    <row r="220" spans="1:17" s="48" customFormat="1" ht="15.75" thickBot="1" x14ac:dyDescent="0.3">
      <c r="B220"/>
      <c r="C220" s="293"/>
      <c r="D220" s="41"/>
      <c r="E220" s="42"/>
      <c r="F220" s="43"/>
      <c r="G220" s="43"/>
      <c r="H220" s="44"/>
      <c r="I220" s="44"/>
      <c r="J220" s="40"/>
      <c r="K220" s="45"/>
      <c r="L220" s="46"/>
      <c r="M220" s="46"/>
      <c r="N220" s="43"/>
      <c r="O220" s="1"/>
      <c r="P220"/>
      <c r="Q220"/>
    </row>
    <row r="221" spans="1:17" s="1" customFormat="1" x14ac:dyDescent="0.25">
      <c r="A221"/>
      <c r="B221"/>
      <c r="C221" s="39"/>
      <c r="D221" s="409"/>
      <c r="E221" s="409"/>
      <c r="F221" s="409"/>
      <c r="G221" s="410" t="s">
        <v>64</v>
      </c>
      <c r="H221" s="411"/>
      <c r="I221" s="411"/>
      <c r="J221" s="411"/>
      <c r="K221" s="410"/>
      <c r="L221" s="46"/>
      <c r="M221" s="46"/>
      <c r="N221" s="47" t="s">
        <v>30</v>
      </c>
      <c r="P221"/>
      <c r="Q221"/>
    </row>
    <row r="222" spans="1:17" s="48" customFormat="1" x14ac:dyDescent="0.25">
      <c r="B222"/>
      <c r="C222" s="39"/>
      <c r="D222" s="412"/>
      <c r="E222" s="412"/>
      <c r="F222" s="412"/>
      <c r="G222" s="412" t="s">
        <v>31</v>
      </c>
      <c r="H222" s="412"/>
      <c r="I222" s="412"/>
      <c r="J222" s="412"/>
      <c r="K222" s="412"/>
      <c r="L222" s="46"/>
      <c r="M222" s="46"/>
      <c r="N222" s="49" t="s">
        <v>32</v>
      </c>
      <c r="O222" s="1"/>
      <c r="P222"/>
      <c r="Q222"/>
    </row>
    <row r="223" spans="1:17" s="48" customFormat="1" x14ac:dyDescent="0.25">
      <c r="B223"/>
      <c r="C223" s="39"/>
      <c r="D223" s="51"/>
      <c r="E223" s="32"/>
      <c r="F223" s="46"/>
      <c r="G223" s="32"/>
      <c r="H223" s="51"/>
      <c r="I223" s="51"/>
      <c r="J223" s="32"/>
      <c r="K223" s="51"/>
      <c r="L223" s="46"/>
      <c r="M223" s="46"/>
      <c r="N223" s="32"/>
      <c r="O223" s="1"/>
      <c r="P223"/>
      <c r="Q223"/>
    </row>
    <row r="224" spans="1:17" s="48" customFormat="1" x14ac:dyDescent="0.25">
      <c r="B224"/>
      <c r="C224" s="39"/>
      <c r="D224" s="51"/>
      <c r="E224" s="32"/>
      <c r="F224" s="46"/>
      <c r="G224" s="32"/>
      <c r="H224" s="51"/>
      <c r="I224" s="51"/>
      <c r="J224" s="32"/>
      <c r="K224" s="51"/>
      <c r="L224" s="46"/>
      <c r="M224" s="46"/>
      <c r="N224" s="32"/>
      <c r="O224" s="1"/>
      <c r="P224"/>
      <c r="Q224"/>
    </row>
    <row r="225" spans="1:17" s="48" customFormat="1" x14ac:dyDescent="0.25">
      <c r="B225"/>
      <c r="C225" s="326"/>
      <c r="D225" s="327"/>
      <c r="E225" s="328"/>
      <c r="F225" s="311"/>
      <c r="G225" s="330"/>
      <c r="H225" s="331"/>
      <c r="I225" s="331"/>
      <c r="J225" s="330"/>
      <c r="K225" s="331"/>
      <c r="L225" s="330"/>
      <c r="M225" s="330"/>
      <c r="N225" s="330"/>
      <c r="O225" s="1"/>
      <c r="P225"/>
      <c r="Q225"/>
    </row>
    <row r="226" spans="1:17" s="48" customFormat="1" x14ac:dyDescent="0.25">
      <c r="B226"/>
      <c r="C226" s="326"/>
      <c r="D226" s="327"/>
      <c r="E226" s="328"/>
      <c r="F226" s="311"/>
      <c r="G226" s="330"/>
      <c r="H226" s="331"/>
      <c r="I226" s="331"/>
      <c r="J226" s="330"/>
      <c r="K226" s="331"/>
      <c r="L226" s="330"/>
      <c r="M226" s="330"/>
      <c r="N226" s="330"/>
      <c r="O226" s="1"/>
      <c r="P226"/>
      <c r="Q226"/>
    </row>
    <row r="227" spans="1:17" s="48" customFormat="1" ht="29.25" x14ac:dyDescent="0.5">
      <c r="B227"/>
      <c r="C227" s="413" t="s">
        <v>0</v>
      </c>
      <c r="D227" s="413"/>
      <c r="E227" s="413"/>
      <c r="F227" s="413"/>
      <c r="G227" s="413"/>
      <c r="H227" s="413"/>
      <c r="I227" s="413"/>
      <c r="J227" s="413"/>
      <c r="K227" s="413"/>
      <c r="L227" s="413"/>
      <c r="M227" s="413"/>
      <c r="N227" s="413"/>
      <c r="O227" s="1"/>
      <c r="P227"/>
      <c r="Q227"/>
    </row>
    <row r="228" spans="1:17" s="48" customFormat="1" ht="23.25" x14ac:dyDescent="0.35">
      <c r="B228"/>
      <c r="C228" s="414" t="s">
        <v>1</v>
      </c>
      <c r="D228" s="414"/>
      <c r="E228" s="414"/>
      <c r="F228" s="414"/>
      <c r="G228" s="414"/>
      <c r="H228" s="414"/>
      <c r="I228" s="414"/>
      <c r="J228" s="414"/>
      <c r="K228" s="414"/>
      <c r="L228" s="414"/>
      <c r="M228" s="414"/>
      <c r="N228" s="414"/>
      <c r="O228" s="1"/>
      <c r="P228"/>
      <c r="Q228"/>
    </row>
    <row r="229" spans="1:17" s="48" customFormat="1" ht="16.5" customHeight="1" x14ac:dyDescent="0.35">
      <c r="B229"/>
      <c r="C229" s="332" t="s">
        <v>2</v>
      </c>
      <c r="D229" s="334"/>
      <c r="E229" s="333"/>
      <c r="F229" s="333"/>
      <c r="G229" s="333"/>
      <c r="H229" s="334"/>
      <c r="I229" s="334"/>
      <c r="J229" s="333"/>
      <c r="K229" s="334"/>
      <c r="L229" s="333"/>
      <c r="M229" s="333"/>
      <c r="N229" s="333"/>
      <c r="O229" s="1"/>
      <c r="P229"/>
      <c r="Q229"/>
    </row>
    <row r="230" spans="1:17" s="48" customFormat="1" ht="16.5" customHeight="1" x14ac:dyDescent="0.25">
      <c r="B230"/>
      <c r="C230" s="420" t="s">
        <v>188</v>
      </c>
      <c r="D230" s="420"/>
      <c r="E230" s="420"/>
      <c r="F230" s="420"/>
      <c r="G230" s="420"/>
      <c r="H230" s="420"/>
      <c r="I230" s="420"/>
      <c r="J230" s="420"/>
      <c r="K230" s="420"/>
      <c r="L230" s="420"/>
      <c r="M230" s="420"/>
      <c r="N230" s="420"/>
      <c r="O230" s="1"/>
      <c r="P230"/>
      <c r="Q230"/>
    </row>
    <row r="231" spans="1:17" s="48" customFormat="1" ht="16.5" customHeight="1" x14ac:dyDescent="0.25">
      <c r="B231"/>
      <c r="C231" s="335"/>
      <c r="D231" s="336"/>
      <c r="E231" s="335"/>
      <c r="F231" s="335"/>
      <c r="G231" s="335"/>
      <c r="H231" s="336"/>
      <c r="I231" s="336"/>
      <c r="J231" s="335"/>
      <c r="K231" s="336"/>
      <c r="L231" s="335"/>
      <c r="M231" s="335"/>
      <c r="N231" s="335"/>
      <c r="O231" s="1"/>
      <c r="P231"/>
      <c r="Q231"/>
    </row>
    <row r="232" spans="1:17" x14ac:dyDescent="0.25">
      <c r="C232" s="8" t="str">
        <f>C208</f>
        <v>PERIODO DEL 16 AL 31 DE ENERO DE 2019</v>
      </c>
      <c r="D232" s="59"/>
      <c r="E232" s="337"/>
      <c r="F232" s="338"/>
      <c r="G232" s="339"/>
      <c r="H232" s="340"/>
      <c r="I232" s="340"/>
      <c r="J232" s="339"/>
      <c r="K232" s="340"/>
      <c r="L232" s="339"/>
      <c r="M232" s="339"/>
      <c r="N232" s="339"/>
    </row>
    <row r="233" spans="1:17" ht="22.5" x14ac:dyDescent="0.25">
      <c r="C233" s="10" t="s">
        <v>5</v>
      </c>
      <c r="D233" s="11" t="s">
        <v>6</v>
      </c>
      <c r="E233" s="10" t="s">
        <v>7</v>
      </c>
      <c r="F233" s="10" t="s">
        <v>8</v>
      </c>
      <c r="G233" s="10" t="s">
        <v>9</v>
      </c>
      <c r="H233" s="12" t="s">
        <v>10</v>
      </c>
      <c r="I233" s="13" t="s">
        <v>11</v>
      </c>
      <c r="J233" s="10" t="s">
        <v>12</v>
      </c>
      <c r="K233" s="11" t="s">
        <v>13</v>
      </c>
      <c r="L233" s="14" t="s">
        <v>14</v>
      </c>
      <c r="M233" s="14" t="s">
        <v>15</v>
      </c>
      <c r="N233" s="15" t="s">
        <v>16</v>
      </c>
    </row>
    <row r="234" spans="1:17" ht="26.25" customHeight="1" x14ac:dyDescent="0.25">
      <c r="A234" s="16" t="s">
        <v>189</v>
      </c>
      <c r="C234" s="285" t="s">
        <v>190</v>
      </c>
      <c r="D234" s="284" t="s">
        <v>191</v>
      </c>
      <c r="E234" s="108">
        <v>113</v>
      </c>
      <c r="F234" s="249">
        <v>15</v>
      </c>
      <c r="G234" s="21">
        <v>3102.45</v>
      </c>
      <c r="H234" s="67">
        <f>G234*0.05</f>
        <v>155.1225</v>
      </c>
      <c r="I234" s="67"/>
      <c r="J234" s="71">
        <v>91.044832000000014</v>
      </c>
      <c r="K234" s="72">
        <v>0</v>
      </c>
      <c r="L234" s="71">
        <v>0</v>
      </c>
      <c r="M234" s="71"/>
      <c r="N234" s="21">
        <f>G234+H234-J234+K234-L234-M234</f>
        <v>3166.5276679999997</v>
      </c>
    </row>
    <row r="235" spans="1:17" ht="26.25" customHeight="1" x14ac:dyDescent="0.25">
      <c r="A235" s="16" t="s">
        <v>192</v>
      </c>
      <c r="C235" s="27" t="s">
        <v>193</v>
      </c>
      <c r="D235" s="341" t="s">
        <v>194</v>
      </c>
      <c r="E235" s="108">
        <v>113</v>
      </c>
      <c r="F235" s="249">
        <v>15</v>
      </c>
      <c r="G235" s="21">
        <v>4304.7700000000004</v>
      </c>
      <c r="H235" s="67">
        <f>G235*0.05</f>
        <v>215.23850000000004</v>
      </c>
      <c r="I235" s="67"/>
      <c r="J235" s="21">
        <v>160.54</v>
      </c>
      <c r="K235" s="22">
        <v>0</v>
      </c>
      <c r="L235" s="21">
        <v>0</v>
      </c>
      <c r="M235" s="21"/>
      <c r="N235" s="21">
        <f>G235+H235-J235+K235-L235-M235</f>
        <v>4359.4685000000009</v>
      </c>
      <c r="O235" s="342"/>
      <c r="P235" s="343"/>
    </row>
    <row r="236" spans="1:17" ht="26.25" customHeight="1" x14ac:dyDescent="0.25">
      <c r="A236" s="16" t="s">
        <v>195</v>
      </c>
      <c r="C236" s="285" t="s">
        <v>196</v>
      </c>
      <c r="D236" s="284" t="s">
        <v>194</v>
      </c>
      <c r="E236" s="108">
        <v>113</v>
      </c>
      <c r="F236" s="249">
        <v>15</v>
      </c>
      <c r="G236" s="21">
        <v>3142.53</v>
      </c>
      <c r="H236" s="67">
        <f>G236*0.05</f>
        <v>157.12650000000002</v>
      </c>
      <c r="I236" s="67"/>
      <c r="J236" s="71">
        <v>95.405536000000012</v>
      </c>
      <c r="K236" s="72">
        <v>0</v>
      </c>
      <c r="L236" s="71">
        <v>0</v>
      </c>
      <c r="M236" s="71"/>
      <c r="N236" s="21">
        <f>G236+H236-J236+K236-L236-M236</f>
        <v>3204.2509639999998</v>
      </c>
      <c r="O236" s="344"/>
    </row>
    <row r="237" spans="1:17" ht="15.75" thickBot="1" x14ac:dyDescent="0.3">
      <c r="C237" s="293"/>
      <c r="D237" s="345"/>
      <c r="E237" s="346"/>
      <c r="F237" s="314" t="s">
        <v>27</v>
      </c>
      <c r="G237" s="347">
        <f>SUM(G234:G236)</f>
        <v>10549.75</v>
      </c>
      <c r="H237" s="347">
        <f t="shared" ref="H237:N237" si="12">SUM(H234:H236)</f>
        <v>527.48750000000007</v>
      </c>
      <c r="I237" s="347"/>
      <c r="J237" s="347">
        <f t="shared" si="12"/>
        <v>346.99036799999999</v>
      </c>
      <c r="K237" s="347">
        <f t="shared" si="12"/>
        <v>0</v>
      </c>
      <c r="L237" s="347">
        <f t="shared" si="12"/>
        <v>0</v>
      </c>
      <c r="M237" s="347">
        <f t="shared" si="12"/>
        <v>0</v>
      </c>
      <c r="N237" s="347">
        <f t="shared" si="12"/>
        <v>10730.247132</v>
      </c>
      <c r="O237" s="344"/>
    </row>
    <row r="238" spans="1:17" x14ac:dyDescent="0.25">
      <c r="C238" s="293"/>
      <c r="D238" s="345"/>
      <c r="E238" s="346"/>
      <c r="F238" s="311"/>
      <c r="G238" s="348"/>
      <c r="H238" s="349"/>
      <c r="I238" s="349"/>
      <c r="J238" s="348"/>
      <c r="K238" s="349"/>
      <c r="L238" s="348"/>
      <c r="M238" s="348"/>
      <c r="N238" s="348"/>
      <c r="O238" s="344"/>
    </row>
    <row r="239" spans="1:17" x14ac:dyDescent="0.25">
      <c r="D239" s="81"/>
      <c r="E239" s="82"/>
      <c r="F239" s="43"/>
      <c r="G239" s="43"/>
      <c r="H239" s="45"/>
      <c r="I239" s="45"/>
      <c r="J239" s="43"/>
      <c r="K239" s="45"/>
      <c r="L239" s="43"/>
      <c r="M239" s="43"/>
      <c r="N239" s="43"/>
      <c r="O239" s="344"/>
    </row>
    <row r="240" spans="1:17" ht="15.75" x14ac:dyDescent="0.25">
      <c r="C240" s="415" t="s">
        <v>197</v>
      </c>
      <c r="D240" s="415"/>
      <c r="E240" s="415"/>
      <c r="F240" s="415"/>
      <c r="G240" s="415"/>
      <c r="H240" s="415"/>
      <c r="I240" s="415"/>
      <c r="J240" s="415"/>
      <c r="K240" s="415"/>
      <c r="L240" s="415"/>
      <c r="M240" s="415"/>
      <c r="N240" s="415"/>
      <c r="O240" s="344"/>
    </row>
    <row r="241" spans="1:17" x14ac:dyDescent="0.25">
      <c r="C241" s="8" t="str">
        <f>C232</f>
        <v>PERIODO DEL 16 AL 31 DE ENERO DE 2019</v>
      </c>
      <c r="D241" s="59"/>
      <c r="E241" s="350"/>
      <c r="F241" s="351"/>
      <c r="G241" s="193"/>
      <c r="H241" s="194"/>
      <c r="I241" s="194"/>
      <c r="J241" s="193"/>
      <c r="K241" s="194"/>
      <c r="L241" s="193"/>
      <c r="M241" s="193"/>
      <c r="N241" s="193"/>
      <c r="O241" s="344"/>
    </row>
    <row r="242" spans="1:17" ht="22.5" x14ac:dyDescent="0.25">
      <c r="C242" s="10" t="s">
        <v>5</v>
      </c>
      <c r="D242" s="11" t="s">
        <v>6</v>
      </c>
      <c r="E242" s="10" t="s">
        <v>7</v>
      </c>
      <c r="F242" s="10" t="s">
        <v>8</v>
      </c>
      <c r="G242" s="10" t="s">
        <v>9</v>
      </c>
      <c r="H242" s="12" t="s">
        <v>10</v>
      </c>
      <c r="I242" s="13" t="s">
        <v>11</v>
      </c>
      <c r="J242" s="10" t="s">
        <v>12</v>
      </c>
      <c r="K242" s="11" t="s">
        <v>13</v>
      </c>
      <c r="L242" s="14" t="s">
        <v>14</v>
      </c>
      <c r="M242" s="14" t="s">
        <v>15</v>
      </c>
      <c r="N242" s="15" t="s">
        <v>16</v>
      </c>
    </row>
    <row r="243" spans="1:17" ht="25.5" customHeight="1" x14ac:dyDescent="0.25">
      <c r="A243" s="16" t="s">
        <v>198</v>
      </c>
      <c r="C243" s="27" t="s">
        <v>199</v>
      </c>
      <c r="D243" s="352" t="s">
        <v>200</v>
      </c>
      <c r="E243" s="108">
        <v>113</v>
      </c>
      <c r="F243" s="166">
        <v>15</v>
      </c>
      <c r="G243" s="21">
        <v>3102.4500000000003</v>
      </c>
      <c r="H243" s="67">
        <f>G243*0.05</f>
        <v>155.12250000000003</v>
      </c>
      <c r="I243" s="67"/>
      <c r="J243" s="71">
        <v>91.044832000000014</v>
      </c>
      <c r="K243" s="72">
        <v>0</v>
      </c>
      <c r="L243" s="71">
        <v>0</v>
      </c>
      <c r="M243" s="71"/>
      <c r="N243" s="21">
        <f>G243+H243-J243+K243-L243-M243</f>
        <v>3166.5276680000002</v>
      </c>
    </row>
    <row r="244" spans="1:17" ht="25.5" customHeight="1" x14ac:dyDescent="0.25">
      <c r="A244" s="16" t="s">
        <v>201</v>
      </c>
      <c r="C244" s="27" t="s">
        <v>202</v>
      </c>
      <c r="D244" s="352" t="s">
        <v>203</v>
      </c>
      <c r="E244" s="108">
        <v>113</v>
      </c>
      <c r="F244" s="166">
        <v>15</v>
      </c>
      <c r="G244" s="21">
        <v>2261.3700000000003</v>
      </c>
      <c r="H244" s="67">
        <f>G244*0.05</f>
        <v>113.06850000000003</v>
      </c>
      <c r="I244" s="67"/>
      <c r="J244" s="71">
        <v>0</v>
      </c>
      <c r="K244" s="72">
        <v>42.741759999999971</v>
      </c>
      <c r="L244" s="21">
        <v>0</v>
      </c>
      <c r="M244" s="21"/>
      <c r="N244" s="21">
        <f>G244+H244-J244+K244-L244-M244</f>
        <v>2417.1802600000001</v>
      </c>
    </row>
    <row r="245" spans="1:17" ht="20.25" customHeight="1" thickBot="1" x14ac:dyDescent="0.3">
      <c r="C245" s="293"/>
      <c r="D245" s="345"/>
      <c r="E245" s="346"/>
      <c r="F245" s="314" t="s">
        <v>27</v>
      </c>
      <c r="G245" s="347">
        <f>SUM(G243:G244)</f>
        <v>5363.8200000000006</v>
      </c>
      <c r="H245" s="347">
        <f t="shared" ref="H245:N245" si="13">SUM(H243:H244)</f>
        <v>268.19100000000003</v>
      </c>
      <c r="I245" s="347"/>
      <c r="J245" s="347">
        <f t="shared" si="13"/>
        <v>91.044832000000014</v>
      </c>
      <c r="K245" s="347">
        <f t="shared" si="13"/>
        <v>42.741759999999971</v>
      </c>
      <c r="L245" s="347">
        <f t="shared" si="13"/>
        <v>0</v>
      </c>
      <c r="M245" s="347">
        <f t="shared" si="13"/>
        <v>0</v>
      </c>
      <c r="N245" s="347">
        <f t="shared" si="13"/>
        <v>5583.7079279999998</v>
      </c>
      <c r="O245" s="344"/>
    </row>
    <row r="246" spans="1:17" ht="20.25" customHeight="1" x14ac:dyDescent="0.25">
      <c r="C246" s="293"/>
      <c r="D246" s="345"/>
      <c r="E246" s="346"/>
      <c r="F246" s="311"/>
      <c r="G246" s="348"/>
      <c r="H246" s="349"/>
      <c r="I246" s="349"/>
      <c r="J246" s="348"/>
      <c r="K246" s="349"/>
      <c r="L246" s="348"/>
      <c r="M246" s="348"/>
      <c r="N246" s="348"/>
      <c r="O246" s="344"/>
    </row>
    <row r="247" spans="1:17" ht="20.25" customHeight="1" x14ac:dyDescent="0.25">
      <c r="C247" s="415" t="s">
        <v>204</v>
      </c>
      <c r="D247" s="415"/>
      <c r="E247" s="415"/>
      <c r="F247" s="415"/>
      <c r="G247" s="415"/>
      <c r="H247" s="415"/>
      <c r="I247" s="415"/>
      <c r="J247" s="415"/>
      <c r="K247" s="415"/>
      <c r="L247" s="415"/>
      <c r="M247" s="415"/>
      <c r="N247" s="415"/>
      <c r="O247" s="344"/>
    </row>
    <row r="248" spans="1:17" ht="20.25" customHeight="1" x14ac:dyDescent="0.25">
      <c r="C248" s="8" t="str">
        <f>C241</f>
        <v>PERIODO DEL 16 AL 31 DE ENERO DE 2019</v>
      </c>
      <c r="D248" s="59"/>
      <c r="E248" s="350"/>
      <c r="F248" s="351"/>
      <c r="G248" s="193"/>
      <c r="H248" s="194"/>
      <c r="I248" s="194"/>
      <c r="J248" s="193"/>
      <c r="K248" s="194"/>
      <c r="L248" s="193"/>
      <c r="M248" s="193"/>
      <c r="N248" s="193"/>
      <c r="O248" s="344"/>
    </row>
    <row r="249" spans="1:17" ht="22.5" x14ac:dyDescent="0.25">
      <c r="C249" s="10" t="s">
        <v>5</v>
      </c>
      <c r="D249" s="11" t="s">
        <v>6</v>
      </c>
      <c r="E249" s="10" t="s">
        <v>7</v>
      </c>
      <c r="F249" s="10" t="s">
        <v>8</v>
      </c>
      <c r="G249" s="10" t="s">
        <v>9</v>
      </c>
      <c r="H249" s="12" t="s">
        <v>10</v>
      </c>
      <c r="I249" s="13" t="s">
        <v>11</v>
      </c>
      <c r="J249" s="10" t="s">
        <v>12</v>
      </c>
      <c r="K249" s="11" t="s">
        <v>13</v>
      </c>
      <c r="L249" s="14" t="s">
        <v>14</v>
      </c>
      <c r="M249" s="14" t="s">
        <v>15</v>
      </c>
      <c r="N249" s="15" t="s">
        <v>16</v>
      </c>
    </row>
    <row r="250" spans="1:17" ht="26.25" customHeight="1" x14ac:dyDescent="0.25">
      <c r="A250" s="16" t="s">
        <v>205</v>
      </c>
      <c r="C250" s="18" t="s">
        <v>206</v>
      </c>
      <c r="D250" s="19" t="s">
        <v>207</v>
      </c>
      <c r="E250" s="108">
        <v>113</v>
      </c>
      <c r="F250" s="166">
        <v>15</v>
      </c>
      <c r="G250" s="21">
        <v>3102.45</v>
      </c>
      <c r="H250" s="67">
        <f>G250*0.05</f>
        <v>155.1225</v>
      </c>
      <c r="I250" s="67"/>
      <c r="J250" s="71">
        <v>91.04</v>
      </c>
      <c r="K250" s="72">
        <v>0</v>
      </c>
      <c r="L250" s="71">
        <v>0</v>
      </c>
      <c r="M250" s="71"/>
      <c r="N250" s="21">
        <f>G250+H250-J250+K250-L250-M250</f>
        <v>3166.5324999999998</v>
      </c>
    </row>
    <row r="251" spans="1:17" ht="26.25" customHeight="1" x14ac:dyDescent="0.25">
      <c r="A251" s="16" t="s">
        <v>208</v>
      </c>
      <c r="C251" s="27" t="s">
        <v>209</v>
      </c>
      <c r="D251" s="352" t="s">
        <v>210</v>
      </c>
      <c r="E251" s="108">
        <v>113</v>
      </c>
      <c r="F251" s="166">
        <v>15</v>
      </c>
      <c r="G251" s="21">
        <v>2261.3700000000003</v>
      </c>
      <c r="H251" s="67">
        <f>G251*0.05</f>
        <v>113.06850000000003</v>
      </c>
      <c r="I251" s="67"/>
      <c r="J251" s="71">
        <v>0</v>
      </c>
      <c r="K251" s="72">
        <v>42.741759999999971</v>
      </c>
      <c r="L251" s="21">
        <v>0</v>
      </c>
      <c r="M251" s="21"/>
      <c r="N251" s="21">
        <f>G251+H251-J251+K251-L251-M251</f>
        <v>2417.1802600000001</v>
      </c>
    </row>
    <row r="252" spans="1:17" ht="20.25" customHeight="1" thickBot="1" x14ac:dyDescent="0.3">
      <c r="C252" s="293"/>
      <c r="D252" s="345"/>
      <c r="E252" s="346"/>
      <c r="F252" s="353" t="s">
        <v>27</v>
      </c>
      <c r="G252" s="203">
        <f>SUM(G250:G251)</f>
        <v>5363.82</v>
      </c>
      <c r="H252" s="203">
        <f t="shared" ref="H252:N252" si="14">SUM(H250:H251)</f>
        <v>268.19100000000003</v>
      </c>
      <c r="I252" s="203"/>
      <c r="J252" s="203">
        <f t="shared" si="14"/>
        <v>91.04</v>
      </c>
      <c r="K252" s="203">
        <f t="shared" si="14"/>
        <v>42.741759999999971</v>
      </c>
      <c r="L252" s="203">
        <f t="shared" si="14"/>
        <v>0</v>
      </c>
      <c r="M252" s="203">
        <f t="shared" si="14"/>
        <v>0</v>
      </c>
      <c r="N252" s="203">
        <f t="shared" si="14"/>
        <v>5583.7127600000003</v>
      </c>
      <c r="O252" s="344"/>
    </row>
    <row r="253" spans="1:17" ht="20.25" customHeight="1" x14ac:dyDescent="0.25">
      <c r="C253" s="293"/>
      <c r="D253" s="345"/>
      <c r="E253" s="346"/>
      <c r="F253" s="311"/>
      <c r="G253" s="348"/>
      <c r="H253" s="349"/>
      <c r="I253" s="349"/>
      <c r="J253" s="348"/>
      <c r="K253" s="349"/>
      <c r="L253" s="348"/>
      <c r="M253" s="348"/>
      <c r="N253" s="348"/>
      <c r="O253" s="344"/>
    </row>
    <row r="254" spans="1:17" ht="20.25" customHeight="1" thickBot="1" x14ac:dyDescent="0.3">
      <c r="C254" s="293"/>
      <c r="D254" s="41"/>
      <c r="E254" s="42"/>
      <c r="F254" s="43"/>
      <c r="G254" s="43"/>
      <c r="H254" s="44"/>
      <c r="I254" s="44"/>
      <c r="J254" s="40"/>
      <c r="K254" s="45"/>
      <c r="L254" s="46"/>
      <c r="M254" s="46"/>
      <c r="N254" s="43"/>
      <c r="O254" s="344"/>
    </row>
    <row r="255" spans="1:17" s="1" customFormat="1" x14ac:dyDescent="0.25">
      <c r="A255"/>
      <c r="B255"/>
      <c r="C255" s="39"/>
      <c r="D255" s="409"/>
      <c r="E255" s="409"/>
      <c r="F255" s="409"/>
      <c r="G255" s="410" t="s">
        <v>64</v>
      </c>
      <c r="H255" s="411"/>
      <c r="I255" s="411"/>
      <c r="J255" s="411"/>
      <c r="K255" s="410"/>
      <c r="L255" s="46"/>
      <c r="M255" s="46"/>
      <c r="N255" s="47" t="s">
        <v>30</v>
      </c>
      <c r="P255"/>
      <c r="Q255"/>
    </row>
    <row r="256" spans="1:17" s="48" customFormat="1" x14ac:dyDescent="0.25">
      <c r="B256"/>
      <c r="C256" s="39"/>
      <c r="D256" s="412"/>
      <c r="E256" s="412"/>
      <c r="F256" s="412"/>
      <c r="G256" s="412" t="s">
        <v>31</v>
      </c>
      <c r="H256" s="412"/>
      <c r="I256" s="412"/>
      <c r="J256" s="412"/>
      <c r="K256" s="412"/>
      <c r="L256" s="46"/>
      <c r="M256" s="46"/>
      <c r="N256" s="49" t="s">
        <v>32</v>
      </c>
      <c r="O256" s="1"/>
      <c r="P256"/>
      <c r="Q256"/>
    </row>
    <row r="257" spans="1:15" ht="20.25" customHeight="1" x14ac:dyDescent="0.25">
      <c r="C257" s="293"/>
      <c r="D257" s="51"/>
      <c r="E257" s="32"/>
      <c r="F257" s="46"/>
      <c r="G257" s="32"/>
      <c r="H257" s="51"/>
      <c r="I257" s="51"/>
      <c r="J257" s="32"/>
      <c r="K257" s="51"/>
      <c r="L257" s="46"/>
      <c r="M257" s="46"/>
      <c r="N257" s="32"/>
      <c r="O257" s="344"/>
    </row>
    <row r="258" spans="1:15" ht="27" customHeight="1" x14ac:dyDescent="0.5">
      <c r="C258" s="413" t="s">
        <v>0</v>
      </c>
      <c r="D258" s="413"/>
      <c r="E258" s="413"/>
      <c r="F258" s="413"/>
      <c r="G258" s="413"/>
      <c r="H258" s="413"/>
      <c r="I258" s="413"/>
      <c r="J258" s="413"/>
      <c r="K258" s="413"/>
      <c r="L258" s="413"/>
      <c r="M258" s="413"/>
      <c r="N258" s="413"/>
      <c r="O258" s="344"/>
    </row>
    <row r="259" spans="1:15" ht="20.25" customHeight="1" x14ac:dyDescent="0.35">
      <c r="C259" s="414" t="s">
        <v>1</v>
      </c>
      <c r="D259" s="414"/>
      <c r="E259" s="414"/>
      <c r="F259" s="414"/>
      <c r="G259" s="414"/>
      <c r="H259" s="414"/>
      <c r="I259" s="414"/>
      <c r="J259" s="414"/>
      <c r="K259" s="414"/>
      <c r="L259" s="414"/>
      <c r="M259" s="414"/>
      <c r="N259" s="414"/>
      <c r="O259" s="344"/>
    </row>
    <row r="260" spans="1:15" ht="20.25" customHeight="1" x14ac:dyDescent="0.35">
      <c r="D260" s="334"/>
      <c r="E260" s="333"/>
      <c r="F260" s="333"/>
      <c r="G260" s="333"/>
      <c r="H260" s="334"/>
      <c r="I260" s="334"/>
      <c r="J260" s="333"/>
      <c r="K260" s="334"/>
      <c r="L260" s="333"/>
      <c r="M260" s="333"/>
      <c r="N260" s="333"/>
      <c r="O260" s="344"/>
    </row>
    <row r="261" spans="1:15" ht="20.25" customHeight="1" x14ac:dyDescent="0.25">
      <c r="C261" s="332" t="s">
        <v>2</v>
      </c>
      <c r="D261" s="59"/>
      <c r="E261" s="337"/>
      <c r="F261" s="338"/>
      <c r="G261" s="339"/>
      <c r="H261" s="340"/>
      <c r="I261" s="340"/>
      <c r="J261" s="339"/>
      <c r="K261" s="340"/>
      <c r="L261" s="339"/>
      <c r="M261" s="339"/>
      <c r="N261" s="339"/>
      <c r="O261" s="344"/>
    </row>
    <row r="262" spans="1:15" ht="20.25" customHeight="1" x14ac:dyDescent="0.25">
      <c r="C262" s="415" t="s">
        <v>211</v>
      </c>
      <c r="D262" s="415"/>
      <c r="E262" s="415"/>
      <c r="F262" s="415"/>
      <c r="G262" s="415"/>
      <c r="H262" s="415"/>
      <c r="I262" s="415"/>
      <c r="J262" s="415"/>
      <c r="K262" s="415"/>
      <c r="L262" s="415"/>
      <c r="M262" s="415"/>
      <c r="N262" s="415"/>
      <c r="O262" s="344"/>
    </row>
    <row r="263" spans="1:15" ht="20.25" customHeight="1" x14ac:dyDescent="0.25">
      <c r="C263" s="8" t="str">
        <f>C232</f>
        <v>PERIODO DEL 16 AL 31 DE ENERO DE 2019</v>
      </c>
      <c r="D263" s="59"/>
      <c r="E263" s="350"/>
      <c r="F263" s="351"/>
      <c r="G263" s="193"/>
      <c r="H263" s="194"/>
      <c r="I263" s="194"/>
      <c r="J263" s="193"/>
      <c r="K263" s="194"/>
      <c r="L263" s="193"/>
      <c r="M263" s="193"/>
      <c r="N263" s="193"/>
      <c r="O263" s="344"/>
    </row>
    <row r="264" spans="1:15" ht="22.5" x14ac:dyDescent="0.25">
      <c r="C264" s="10" t="s">
        <v>5</v>
      </c>
      <c r="D264" s="11" t="s">
        <v>6</v>
      </c>
      <c r="E264" s="10" t="s">
        <v>7</v>
      </c>
      <c r="F264" s="10" t="s">
        <v>8</v>
      </c>
      <c r="G264" s="10" t="s">
        <v>9</v>
      </c>
      <c r="H264" s="12" t="s">
        <v>10</v>
      </c>
      <c r="I264" s="13" t="s">
        <v>11</v>
      </c>
      <c r="J264" s="10" t="s">
        <v>12</v>
      </c>
      <c r="K264" s="11" t="s">
        <v>13</v>
      </c>
      <c r="L264" s="14" t="s">
        <v>14</v>
      </c>
      <c r="M264" s="14" t="s">
        <v>15</v>
      </c>
      <c r="N264" s="15" t="s">
        <v>16</v>
      </c>
    </row>
    <row r="265" spans="1:15" ht="26.25" customHeight="1" x14ac:dyDescent="0.25">
      <c r="A265" s="16" t="s">
        <v>212</v>
      </c>
      <c r="C265" s="27" t="s">
        <v>213</v>
      </c>
      <c r="D265" s="352" t="s">
        <v>214</v>
      </c>
      <c r="E265" s="108">
        <v>113</v>
      </c>
      <c r="F265" s="166">
        <v>15</v>
      </c>
      <c r="G265" s="21">
        <v>3102.45</v>
      </c>
      <c r="H265" s="67">
        <f>G265*0.05</f>
        <v>155.1225</v>
      </c>
      <c r="I265" s="67"/>
      <c r="J265" s="71">
        <v>91.044832000000014</v>
      </c>
      <c r="K265" s="72">
        <v>0</v>
      </c>
      <c r="L265" s="71">
        <v>0</v>
      </c>
      <c r="M265" s="71"/>
      <c r="N265" s="354">
        <f>G265+H265-J265+K265-L265-M265</f>
        <v>3166.5276679999997</v>
      </c>
    </row>
    <row r="266" spans="1:15" ht="15.75" thickBot="1" x14ac:dyDescent="0.3">
      <c r="C266" s="355"/>
      <c r="D266" s="356"/>
      <c r="E266" s="357"/>
      <c r="F266" s="353" t="s">
        <v>27</v>
      </c>
      <c r="G266" s="203">
        <f t="shared" ref="G266:N266" si="15">SUM(G265:G265)</f>
        <v>3102.45</v>
      </c>
      <c r="H266" s="203">
        <f t="shared" si="15"/>
        <v>155.1225</v>
      </c>
      <c r="I266" s="203"/>
      <c r="J266" s="203">
        <f t="shared" si="15"/>
        <v>91.044832000000014</v>
      </c>
      <c r="K266" s="203">
        <f t="shared" si="15"/>
        <v>0</v>
      </c>
      <c r="L266" s="203">
        <f t="shared" si="15"/>
        <v>0</v>
      </c>
      <c r="M266" s="203">
        <f t="shared" si="15"/>
        <v>0</v>
      </c>
      <c r="N266" s="203">
        <f t="shared" si="15"/>
        <v>3166.5276679999997</v>
      </c>
      <c r="O266" s="344"/>
    </row>
    <row r="267" spans="1:15" x14ac:dyDescent="0.25">
      <c r="C267" s="39"/>
      <c r="D267" s="81"/>
      <c r="E267" s="32"/>
      <c r="F267" s="46"/>
      <c r="G267" s="46"/>
      <c r="J267" s="46"/>
      <c r="K267" s="84"/>
      <c r="L267" s="46"/>
      <c r="M267" s="46"/>
      <c r="N267" s="46"/>
      <c r="O267" s="344"/>
    </row>
    <row r="268" spans="1:15" x14ac:dyDescent="0.25">
      <c r="C268" s="39"/>
      <c r="D268" s="81"/>
      <c r="E268" s="32"/>
      <c r="F268" s="46"/>
      <c r="G268" s="46"/>
      <c r="J268" s="46"/>
      <c r="K268" s="84"/>
      <c r="L268" s="46"/>
      <c r="M268" s="46"/>
      <c r="N268" s="46"/>
      <c r="O268" s="344"/>
    </row>
    <row r="269" spans="1:15" ht="15.75" x14ac:dyDescent="0.25">
      <c r="C269" s="415" t="s">
        <v>215</v>
      </c>
      <c r="D269" s="415"/>
      <c r="E269" s="415"/>
      <c r="F269" s="415"/>
      <c r="G269" s="415"/>
      <c r="H269" s="415"/>
      <c r="I269" s="415"/>
      <c r="J269" s="415"/>
      <c r="K269" s="415"/>
      <c r="L269" s="415"/>
      <c r="M269" s="415"/>
      <c r="N269" s="415"/>
      <c r="O269" s="344"/>
    </row>
    <row r="270" spans="1:15" ht="15.75" customHeight="1" x14ac:dyDescent="0.25">
      <c r="C270" s="358"/>
      <c r="D270" s="359"/>
      <c r="E270" s="358"/>
      <c r="F270" s="358"/>
      <c r="G270" s="358"/>
      <c r="H270" s="359"/>
      <c r="I270" s="359"/>
      <c r="J270" s="358"/>
      <c r="K270" s="359"/>
      <c r="L270" s="358"/>
      <c r="M270" s="358"/>
      <c r="N270" s="358"/>
      <c r="O270" s="344"/>
    </row>
    <row r="271" spans="1:15" x14ac:dyDescent="0.25">
      <c r="C271" s="8" t="str">
        <f>C241</f>
        <v>PERIODO DEL 16 AL 31 DE ENERO DE 2019</v>
      </c>
      <c r="D271" s="59"/>
      <c r="E271" s="350"/>
      <c r="F271" s="351"/>
      <c r="G271" s="193"/>
      <c r="H271" s="194"/>
      <c r="I271" s="194"/>
      <c r="J271" s="193"/>
      <c r="K271" s="194"/>
      <c r="L271" s="193"/>
      <c r="M271" s="193"/>
      <c r="N271" s="193"/>
      <c r="O271" s="344"/>
    </row>
    <row r="272" spans="1:15" ht="22.5" x14ac:dyDescent="0.25">
      <c r="C272" s="10" t="s">
        <v>5</v>
      </c>
      <c r="D272" s="11" t="s">
        <v>6</v>
      </c>
      <c r="E272" s="10" t="s">
        <v>7</v>
      </c>
      <c r="F272" s="10" t="s">
        <v>8</v>
      </c>
      <c r="G272" s="10" t="s">
        <v>9</v>
      </c>
      <c r="H272" s="12" t="s">
        <v>10</v>
      </c>
      <c r="I272" s="13" t="s">
        <v>11</v>
      </c>
      <c r="J272" s="10" t="s">
        <v>12</v>
      </c>
      <c r="K272" s="11" t="s">
        <v>13</v>
      </c>
      <c r="L272" s="14" t="s">
        <v>14</v>
      </c>
      <c r="M272" s="14" t="s">
        <v>15</v>
      </c>
      <c r="N272" s="15" t="s">
        <v>16</v>
      </c>
    </row>
    <row r="273" spans="1:17" ht="26.25" customHeight="1" x14ac:dyDescent="0.25">
      <c r="A273" s="16" t="s">
        <v>216</v>
      </c>
      <c r="B273" s="24"/>
      <c r="C273" s="27" t="s">
        <v>217</v>
      </c>
      <c r="D273" s="352" t="s">
        <v>218</v>
      </c>
      <c r="E273" s="108">
        <v>113</v>
      </c>
      <c r="F273" s="166">
        <v>15</v>
      </c>
      <c r="G273" s="21">
        <v>3102.4500000000003</v>
      </c>
      <c r="H273" s="360">
        <f>G273*0.05</f>
        <v>155.12250000000003</v>
      </c>
      <c r="I273" s="360"/>
      <c r="J273" s="361">
        <v>91.044832000000014</v>
      </c>
      <c r="K273" s="362">
        <v>0</v>
      </c>
      <c r="L273" s="361">
        <v>0</v>
      </c>
      <c r="M273" s="361"/>
      <c r="N273" s="354">
        <f>G273+H273-J273+K273-L273-M273</f>
        <v>3166.5276680000002</v>
      </c>
    </row>
    <row r="274" spans="1:17" ht="15.75" thickBot="1" x14ac:dyDescent="0.3">
      <c r="C274" s="355"/>
      <c r="D274" s="83"/>
      <c r="E274" s="357"/>
      <c r="F274" s="353" t="s">
        <v>27</v>
      </c>
      <c r="G274" s="363">
        <f>SUM(G273:G273)</f>
        <v>3102.4500000000003</v>
      </c>
      <c r="H274" s="364">
        <f>SUM(H273:H273)</f>
        <v>155.12250000000003</v>
      </c>
      <c r="I274" s="364"/>
      <c r="J274" s="363">
        <f>SUM(J273:J273)</f>
        <v>91.044832000000014</v>
      </c>
      <c r="K274" s="364">
        <f>SUM(K273:K273)</f>
        <v>0</v>
      </c>
      <c r="L274" s="363">
        <f>SUM(L273:L273)</f>
        <v>0</v>
      </c>
      <c r="M274" s="363">
        <f>M273</f>
        <v>0</v>
      </c>
      <c r="N274" s="363">
        <f>SUM(N273:N273)</f>
        <v>3166.5276680000002</v>
      </c>
      <c r="O274" s="344"/>
    </row>
    <row r="275" spans="1:17" x14ac:dyDescent="0.25">
      <c r="C275" s="39"/>
      <c r="D275" s="81"/>
      <c r="E275" s="32"/>
      <c r="F275" s="46"/>
      <c r="G275" s="46"/>
      <c r="J275" s="46"/>
      <c r="K275" s="84"/>
      <c r="L275" s="46"/>
      <c r="M275" s="46"/>
      <c r="N275" s="46"/>
      <c r="O275" s="344"/>
    </row>
    <row r="276" spans="1:17" x14ac:dyDescent="0.25">
      <c r="C276" s="39"/>
      <c r="D276" s="81"/>
      <c r="E276" s="32"/>
      <c r="F276" s="46"/>
      <c r="G276" s="46"/>
      <c r="J276" s="46"/>
      <c r="K276" s="84"/>
      <c r="L276" s="46"/>
      <c r="M276" s="46"/>
      <c r="N276" s="46"/>
      <c r="O276" s="344"/>
    </row>
    <row r="277" spans="1:17" ht="15.75" thickBot="1" x14ac:dyDescent="0.3">
      <c r="C277" s="39"/>
      <c r="D277" s="41"/>
      <c r="E277" s="42"/>
      <c r="F277" s="43"/>
      <c r="G277" s="43"/>
      <c r="H277" s="44"/>
      <c r="I277" s="44"/>
      <c r="J277" s="40"/>
      <c r="K277" s="45"/>
      <c r="L277" s="46"/>
      <c r="M277" s="46"/>
      <c r="N277" s="43"/>
      <c r="O277" s="344"/>
    </row>
    <row r="278" spans="1:17" s="1" customFormat="1" x14ac:dyDescent="0.25">
      <c r="A278"/>
      <c r="B278"/>
      <c r="C278" s="39"/>
      <c r="D278" s="409"/>
      <c r="E278" s="409"/>
      <c r="F278" s="409"/>
      <c r="G278" s="410" t="s">
        <v>64</v>
      </c>
      <c r="H278" s="411"/>
      <c r="I278" s="411"/>
      <c r="J278" s="411"/>
      <c r="K278" s="410"/>
      <c r="L278" s="46"/>
      <c r="M278" s="46"/>
      <c r="N278" s="47" t="s">
        <v>30</v>
      </c>
      <c r="P278"/>
      <c r="Q278"/>
    </row>
    <row r="279" spans="1:17" s="48" customFormat="1" x14ac:dyDescent="0.25">
      <c r="B279"/>
      <c r="C279" s="39"/>
      <c r="D279" s="412"/>
      <c r="E279" s="412"/>
      <c r="F279" s="412"/>
      <c r="G279" s="412" t="s">
        <v>31</v>
      </c>
      <c r="H279" s="412"/>
      <c r="I279" s="412"/>
      <c r="J279" s="412"/>
      <c r="K279" s="412"/>
      <c r="L279" s="46"/>
      <c r="M279" s="46"/>
      <c r="N279" s="49" t="s">
        <v>32</v>
      </c>
      <c r="O279" s="1"/>
      <c r="P279"/>
      <c r="Q279"/>
    </row>
    <row r="280" spans="1:17" x14ac:dyDescent="0.25">
      <c r="C280" s="39"/>
      <c r="D280" s="51"/>
      <c r="E280" s="32"/>
      <c r="F280" s="46"/>
      <c r="G280" s="32"/>
      <c r="H280" s="51"/>
      <c r="I280" s="51"/>
      <c r="J280" s="32"/>
      <c r="K280" s="51"/>
      <c r="L280" s="46"/>
      <c r="M280" s="46"/>
      <c r="N280" s="32"/>
      <c r="O280" s="344"/>
    </row>
    <row r="281" spans="1:17" s="48" customFormat="1" ht="29.25" x14ac:dyDescent="0.5">
      <c r="B281"/>
      <c r="C281" s="413" t="s">
        <v>0</v>
      </c>
      <c r="D281" s="413"/>
      <c r="E281" s="413"/>
      <c r="F281" s="413"/>
      <c r="G281" s="413"/>
      <c r="H281" s="413"/>
      <c r="I281" s="413"/>
      <c r="J281" s="413"/>
      <c r="K281" s="413"/>
      <c r="L281" s="413"/>
      <c r="M281" s="413"/>
      <c r="N281" s="413"/>
      <c r="O281" s="1"/>
      <c r="P281"/>
      <c r="Q281"/>
    </row>
    <row r="282" spans="1:17" s="48" customFormat="1" ht="23.25" x14ac:dyDescent="0.35">
      <c r="B282"/>
      <c r="C282" s="414" t="s">
        <v>1</v>
      </c>
      <c r="D282" s="414"/>
      <c r="E282" s="414"/>
      <c r="F282" s="414"/>
      <c r="G282" s="414"/>
      <c r="H282" s="414"/>
      <c r="I282" s="414"/>
      <c r="J282" s="414"/>
      <c r="K282" s="414"/>
      <c r="L282" s="414"/>
      <c r="M282" s="414"/>
      <c r="N282" s="414"/>
      <c r="O282" s="1"/>
      <c r="P282"/>
      <c r="Q282"/>
    </row>
    <row r="283" spans="1:17" s="48" customFormat="1" ht="15.75" x14ac:dyDescent="0.25">
      <c r="B283"/>
      <c r="C283" s="365" t="s">
        <v>2</v>
      </c>
      <c r="D283" s="81"/>
      <c r="E283" s="82"/>
      <c r="F283" s="43"/>
      <c r="G283" s="43"/>
      <c r="H283" s="45"/>
      <c r="I283" s="45"/>
      <c r="J283" s="43"/>
      <c r="K283" s="45"/>
      <c r="L283" s="43"/>
      <c r="M283" s="43"/>
      <c r="N283" s="43"/>
      <c r="O283" s="1"/>
      <c r="P283"/>
      <c r="Q283"/>
    </row>
    <row r="284" spans="1:17" s="48" customFormat="1" ht="15.75" x14ac:dyDescent="0.25">
      <c r="B284"/>
      <c r="C284" s="415" t="s">
        <v>219</v>
      </c>
      <c r="D284" s="415"/>
      <c r="E284" s="415"/>
      <c r="F284" s="415"/>
      <c r="G284" s="415"/>
      <c r="H284" s="415"/>
      <c r="I284" s="415"/>
      <c r="J284" s="415"/>
      <c r="K284" s="415"/>
      <c r="L284" s="415"/>
      <c r="M284" s="415"/>
      <c r="N284" s="415"/>
      <c r="O284" s="1"/>
      <c r="P284"/>
      <c r="Q284"/>
    </row>
    <row r="285" spans="1:17" s="48" customFormat="1" x14ac:dyDescent="0.25">
      <c r="B285"/>
      <c r="C285" s="8" t="str">
        <f>C271</f>
        <v>PERIODO DEL 16 AL 31 DE ENERO DE 2019</v>
      </c>
      <c r="D285" s="59"/>
      <c r="E285" s="350"/>
      <c r="F285" s="351"/>
      <c r="G285" s="193"/>
      <c r="H285" s="194"/>
      <c r="I285" s="194"/>
      <c r="J285" s="193"/>
      <c r="K285" s="194"/>
      <c r="L285" s="193"/>
      <c r="M285" s="193"/>
      <c r="N285" s="193"/>
      <c r="O285" s="1"/>
      <c r="P285"/>
      <c r="Q285"/>
    </row>
    <row r="286" spans="1:17" ht="22.5" x14ac:dyDescent="0.25">
      <c r="C286" s="10" t="s">
        <v>5</v>
      </c>
      <c r="D286" s="11" t="s">
        <v>6</v>
      </c>
      <c r="E286" s="10" t="s">
        <v>7</v>
      </c>
      <c r="F286" s="10" t="s">
        <v>8</v>
      </c>
      <c r="G286" s="10" t="s">
        <v>9</v>
      </c>
      <c r="H286" s="12" t="s">
        <v>10</v>
      </c>
      <c r="I286" s="13" t="s">
        <v>11</v>
      </c>
      <c r="J286" s="10" t="s">
        <v>12</v>
      </c>
      <c r="K286" s="11" t="s">
        <v>13</v>
      </c>
      <c r="L286" s="14" t="s">
        <v>14</v>
      </c>
      <c r="M286" s="14" t="s">
        <v>15</v>
      </c>
      <c r="N286" s="15" t="s">
        <v>16</v>
      </c>
    </row>
    <row r="287" spans="1:17" s="48" customFormat="1" ht="30.75" customHeight="1" x14ac:dyDescent="0.25">
      <c r="A287" s="16" t="s">
        <v>220</v>
      </c>
      <c r="B287"/>
      <c r="C287" s="27" t="s">
        <v>221</v>
      </c>
      <c r="D287" s="352" t="s">
        <v>222</v>
      </c>
      <c r="E287" s="108">
        <v>113</v>
      </c>
      <c r="F287" s="166">
        <v>15</v>
      </c>
      <c r="G287" s="21">
        <v>3102.45</v>
      </c>
      <c r="H287" s="67">
        <f>G287*0.05</f>
        <v>155.1225</v>
      </c>
      <c r="I287" s="67"/>
      <c r="J287" s="366">
        <v>91.04</v>
      </c>
      <c r="K287" s="367">
        <v>0</v>
      </c>
      <c r="L287" s="111">
        <v>0</v>
      </c>
      <c r="M287" s="111">
        <f>2150/4</f>
        <v>537.5</v>
      </c>
      <c r="N287" s="21">
        <f>G287+H287-J287+K287-L287-M287</f>
        <v>2629.0324999999998</v>
      </c>
      <c r="O287" s="1"/>
      <c r="P287"/>
      <c r="Q287"/>
    </row>
    <row r="288" spans="1:17" s="48" customFormat="1" ht="26.25" customHeight="1" x14ac:dyDescent="0.25">
      <c r="A288" s="16" t="s">
        <v>223</v>
      </c>
      <c r="B288"/>
      <c r="C288" s="114" t="s">
        <v>224</v>
      </c>
      <c r="D288" s="228" t="s">
        <v>225</v>
      </c>
      <c r="E288" s="229">
        <v>113</v>
      </c>
      <c r="F288" s="230">
        <v>15</v>
      </c>
      <c r="G288" s="21">
        <v>2261.3700000000003</v>
      </c>
      <c r="H288" s="67">
        <f>G288*0.05</f>
        <v>113.06850000000003</v>
      </c>
      <c r="I288" s="67"/>
      <c r="J288" s="71">
        <v>0</v>
      </c>
      <c r="K288" s="72">
        <v>42.741759999999971</v>
      </c>
      <c r="L288" s="21">
        <v>0</v>
      </c>
      <c r="M288" s="21"/>
      <c r="N288" s="21">
        <f>G288+H288-J288+K288-L288-M288</f>
        <v>2417.1802600000001</v>
      </c>
      <c r="O288" s="1"/>
      <c r="P288" s="74"/>
      <c r="Q288" t="s">
        <v>226</v>
      </c>
    </row>
    <row r="289" spans="1:17" s="48" customFormat="1" ht="15.75" thickBot="1" x14ac:dyDescent="0.3">
      <c r="B289"/>
      <c r="C289" s="355"/>
      <c r="D289" s="356"/>
      <c r="E289" s="357"/>
      <c r="F289" s="353" t="s">
        <v>27</v>
      </c>
      <c r="G289" s="203">
        <f>SUM(G287:G288)</f>
        <v>5363.82</v>
      </c>
      <c r="H289" s="203">
        <f t="shared" ref="H289:N289" si="16">SUM(H287:H288)</f>
        <v>268.19100000000003</v>
      </c>
      <c r="I289" s="203"/>
      <c r="J289" s="203">
        <f t="shared" si="16"/>
        <v>91.04</v>
      </c>
      <c r="K289" s="203">
        <f t="shared" si="16"/>
        <v>42.741759999999971</v>
      </c>
      <c r="L289" s="203">
        <f t="shared" si="16"/>
        <v>0</v>
      </c>
      <c r="M289" s="203">
        <f t="shared" si="16"/>
        <v>537.5</v>
      </c>
      <c r="N289" s="203">
        <f t="shared" si="16"/>
        <v>5046.2127600000003</v>
      </c>
      <c r="O289" s="1"/>
      <c r="P289"/>
      <c r="Q289"/>
    </row>
    <row r="290" spans="1:17" s="48" customFormat="1" x14ac:dyDescent="0.25">
      <c r="B290"/>
      <c r="C290" s="355"/>
      <c r="D290" s="356"/>
      <c r="E290" s="357"/>
      <c r="F290" s="355"/>
      <c r="G290" s="368"/>
      <c r="H290" s="369"/>
      <c r="I290" s="369"/>
      <c r="J290" s="368"/>
      <c r="K290" s="369"/>
      <c r="L290" s="368"/>
      <c r="M290" s="368"/>
      <c r="N290" s="368"/>
      <c r="O290" s="1"/>
      <c r="P290"/>
      <c r="Q290"/>
    </row>
    <row r="291" spans="1:17" s="48" customFormat="1" x14ac:dyDescent="0.25">
      <c r="B291"/>
      <c r="C291" s="355"/>
      <c r="D291" s="356"/>
      <c r="E291" s="357"/>
      <c r="F291" s="355"/>
      <c r="G291" s="368"/>
      <c r="H291" s="369"/>
      <c r="I291" s="369"/>
      <c r="J291" s="368"/>
      <c r="K291" s="369"/>
      <c r="L291" s="368"/>
      <c r="M291" s="368"/>
      <c r="N291" s="368"/>
      <c r="O291" s="1"/>
      <c r="P291"/>
      <c r="Q291"/>
    </row>
    <row r="292" spans="1:17" s="48" customFormat="1" x14ac:dyDescent="0.25">
      <c r="B292"/>
      <c r="C292" s="355"/>
      <c r="D292" s="356"/>
      <c r="E292" s="357"/>
      <c r="F292" s="355"/>
      <c r="G292" s="368"/>
      <c r="H292" s="369"/>
      <c r="I292" s="369"/>
      <c r="J292" s="368"/>
      <c r="K292" s="369"/>
      <c r="L292" s="368"/>
      <c r="M292" s="368"/>
      <c r="N292" s="368"/>
      <c r="O292" s="1"/>
      <c r="P292"/>
      <c r="Q292"/>
    </row>
    <row r="293" spans="1:17" s="48" customFormat="1" ht="15.75" x14ac:dyDescent="0.25">
      <c r="B293"/>
      <c r="C293" s="415" t="s">
        <v>227</v>
      </c>
      <c r="D293" s="415"/>
      <c r="E293" s="415"/>
      <c r="F293" s="415"/>
      <c r="G293" s="415"/>
      <c r="H293" s="415"/>
      <c r="I293" s="415"/>
      <c r="J293" s="415"/>
      <c r="K293" s="415"/>
      <c r="L293" s="415"/>
      <c r="M293" s="415"/>
      <c r="N293" s="415"/>
      <c r="O293" s="1"/>
      <c r="P293"/>
      <c r="Q293"/>
    </row>
    <row r="294" spans="1:17" s="48" customFormat="1" x14ac:dyDescent="0.25">
      <c r="B294"/>
      <c r="C294" s="8" t="str">
        <f>C286</f>
        <v>NOMBRE DEL EMPLEADO</v>
      </c>
      <c r="D294" s="59"/>
      <c r="E294" s="350"/>
      <c r="F294" s="351"/>
      <c r="G294" s="193"/>
      <c r="H294" s="194"/>
      <c r="I294" s="194"/>
      <c r="J294" s="193"/>
      <c r="K294" s="194"/>
      <c r="L294" s="193"/>
      <c r="M294" s="193"/>
      <c r="N294" s="193"/>
      <c r="O294" s="1"/>
      <c r="P294"/>
      <c r="Q294"/>
    </row>
    <row r="295" spans="1:17" ht="22.5" x14ac:dyDescent="0.25">
      <c r="C295" s="10" t="s">
        <v>5</v>
      </c>
      <c r="D295" s="11" t="s">
        <v>6</v>
      </c>
      <c r="E295" s="10" t="s">
        <v>7</v>
      </c>
      <c r="F295" s="10" t="s">
        <v>8</v>
      </c>
      <c r="G295" s="10" t="s">
        <v>9</v>
      </c>
      <c r="H295" s="12" t="s">
        <v>10</v>
      </c>
      <c r="I295" s="13" t="s">
        <v>11</v>
      </c>
      <c r="J295" s="10" t="s">
        <v>12</v>
      </c>
      <c r="K295" s="11" t="s">
        <v>13</v>
      </c>
      <c r="L295" s="14" t="s">
        <v>14</v>
      </c>
      <c r="M295" s="14" t="s">
        <v>15</v>
      </c>
      <c r="N295" s="15" t="s">
        <v>16</v>
      </c>
    </row>
    <row r="296" spans="1:17" s="48" customFormat="1" ht="26.25" customHeight="1" x14ac:dyDescent="0.25">
      <c r="A296" s="48" t="s">
        <v>228</v>
      </c>
      <c r="B296"/>
      <c r="C296" s="27" t="s">
        <v>229</v>
      </c>
      <c r="D296" s="352" t="s">
        <v>230</v>
      </c>
      <c r="E296" s="108">
        <v>113</v>
      </c>
      <c r="F296" s="166">
        <v>15</v>
      </c>
      <c r="G296" s="21">
        <v>3102.4500000000003</v>
      </c>
      <c r="H296" s="67">
        <f>G296*0.05</f>
        <v>155.12250000000003</v>
      </c>
      <c r="I296" s="67"/>
      <c r="J296" s="71">
        <v>91.044832000000014</v>
      </c>
      <c r="K296" s="72">
        <v>0</v>
      </c>
      <c r="L296" s="361">
        <v>0</v>
      </c>
      <c r="M296" s="71"/>
      <c r="N296" s="21">
        <f>G296+H296-J296+K296-L296-M296</f>
        <v>3166.5276680000002</v>
      </c>
      <c r="O296" s="1"/>
      <c r="P296"/>
      <c r="Q296"/>
    </row>
    <row r="297" spans="1:17" ht="26.25" customHeight="1" x14ac:dyDescent="0.25">
      <c r="A297" s="370" t="s">
        <v>231</v>
      </c>
      <c r="C297" s="27" t="s">
        <v>232</v>
      </c>
      <c r="D297" s="352" t="s">
        <v>233</v>
      </c>
      <c r="E297" s="108">
        <v>113</v>
      </c>
      <c r="F297" s="166">
        <v>15</v>
      </c>
      <c r="G297" s="21">
        <v>3102.4500000000003</v>
      </c>
      <c r="H297" s="67">
        <f>G297*0.05</f>
        <v>155.12250000000003</v>
      </c>
      <c r="I297" s="67"/>
      <c r="J297" s="71">
        <v>91.044832000000014</v>
      </c>
      <c r="K297" s="72">
        <v>0</v>
      </c>
      <c r="L297" s="71">
        <v>0</v>
      </c>
      <c r="M297" s="71"/>
      <c r="N297" s="21">
        <f>G297+H297-J297+K297-L297-M297</f>
        <v>3166.5276680000002</v>
      </c>
    </row>
    <row r="298" spans="1:17" s="48" customFormat="1" ht="15.75" thickBot="1" x14ac:dyDescent="0.3">
      <c r="B298"/>
      <c r="C298" s="355"/>
      <c r="D298" s="356"/>
      <c r="E298" s="357"/>
      <c r="F298" s="353" t="s">
        <v>27</v>
      </c>
      <c r="G298" s="203">
        <f>SUM(G296:G297)</f>
        <v>6204.9000000000005</v>
      </c>
      <c r="H298" s="203">
        <f t="shared" ref="H298:N298" si="17">SUM(H296:H297)</f>
        <v>310.24500000000006</v>
      </c>
      <c r="I298" s="203">
        <f t="shared" si="17"/>
        <v>0</v>
      </c>
      <c r="J298" s="203">
        <f t="shared" si="17"/>
        <v>182.08966400000003</v>
      </c>
      <c r="K298" s="203">
        <f t="shared" si="17"/>
        <v>0</v>
      </c>
      <c r="L298" s="203">
        <f t="shared" si="17"/>
        <v>0</v>
      </c>
      <c r="M298" s="203">
        <f t="shared" si="17"/>
        <v>0</v>
      </c>
      <c r="N298" s="203">
        <f t="shared" si="17"/>
        <v>6333.0553360000004</v>
      </c>
      <c r="O298" s="1"/>
      <c r="P298"/>
      <c r="Q298"/>
    </row>
    <row r="299" spans="1:17" s="48" customFormat="1" x14ac:dyDescent="0.25">
      <c r="B299"/>
      <c r="C299" s="355"/>
      <c r="D299" s="356"/>
      <c r="E299" s="357"/>
      <c r="F299" s="355"/>
      <c r="G299" s="368"/>
      <c r="H299" s="369"/>
      <c r="I299" s="369"/>
      <c r="J299" s="368"/>
      <c r="K299" s="369"/>
      <c r="L299" s="368"/>
      <c r="M299" s="368"/>
      <c r="N299" s="368"/>
      <c r="O299" s="1"/>
      <c r="P299"/>
      <c r="Q299"/>
    </row>
    <row r="300" spans="1:17" s="48" customFormat="1" x14ac:dyDescent="0.25">
      <c r="B300"/>
      <c r="C300" s="355"/>
      <c r="D300" s="356"/>
      <c r="E300" s="357"/>
      <c r="F300" s="355"/>
      <c r="G300" s="368"/>
      <c r="H300" s="369"/>
      <c r="I300" s="369"/>
      <c r="J300" s="368"/>
      <c r="K300" s="369"/>
      <c r="L300" s="368"/>
      <c r="M300" s="368"/>
      <c r="N300" s="368"/>
      <c r="O300" s="1"/>
      <c r="P300"/>
      <c r="Q300"/>
    </row>
    <row r="301" spans="1:17" s="48" customFormat="1" ht="15.75" x14ac:dyDescent="0.25">
      <c r="B301"/>
      <c r="C301" s="415" t="s">
        <v>234</v>
      </c>
      <c r="D301" s="415"/>
      <c r="E301" s="415"/>
      <c r="F301" s="415"/>
      <c r="G301" s="415"/>
      <c r="H301" s="415"/>
      <c r="I301" s="415"/>
      <c r="J301" s="415"/>
      <c r="K301" s="415"/>
      <c r="L301" s="415"/>
      <c r="M301" s="415"/>
      <c r="N301" s="415"/>
      <c r="O301" s="1"/>
      <c r="P301"/>
      <c r="Q301"/>
    </row>
    <row r="302" spans="1:17" s="48" customFormat="1" ht="15.75" x14ac:dyDescent="0.25">
      <c r="B302"/>
      <c r="C302" s="358"/>
      <c r="D302" s="359"/>
      <c r="E302" s="358"/>
      <c r="F302" s="358"/>
      <c r="G302" s="358"/>
      <c r="H302" s="359"/>
      <c r="I302" s="359"/>
      <c r="J302" s="358"/>
      <c r="K302" s="359"/>
      <c r="L302" s="358"/>
      <c r="M302" s="358"/>
      <c r="N302" s="358"/>
      <c r="O302" s="1"/>
      <c r="P302"/>
      <c r="Q302"/>
    </row>
    <row r="303" spans="1:17" s="48" customFormat="1" ht="15.75" customHeight="1" x14ac:dyDescent="0.25">
      <c r="B303"/>
      <c r="C303" s="358"/>
      <c r="D303" s="359"/>
      <c r="E303" s="358"/>
      <c r="F303" s="358"/>
      <c r="G303" s="358"/>
      <c r="H303" s="359"/>
      <c r="I303" s="359"/>
      <c r="J303" s="358"/>
      <c r="K303" s="359"/>
      <c r="L303" s="358"/>
      <c r="M303" s="358"/>
      <c r="N303" s="358"/>
      <c r="O303" s="1"/>
      <c r="P303"/>
      <c r="Q303"/>
    </row>
    <row r="304" spans="1:17" s="48" customFormat="1" x14ac:dyDescent="0.25">
      <c r="B304"/>
      <c r="C304" s="8" t="str">
        <f>C285</f>
        <v>PERIODO DEL 16 AL 31 DE ENERO DE 2019</v>
      </c>
      <c r="D304" s="59"/>
      <c r="E304" s="350"/>
      <c r="F304" s="351"/>
      <c r="G304" s="193"/>
      <c r="H304" s="194"/>
      <c r="I304" s="194"/>
      <c r="J304" s="193"/>
      <c r="K304" s="194"/>
      <c r="L304" s="193"/>
      <c r="M304" s="193"/>
      <c r="N304" s="193"/>
      <c r="O304" s="1"/>
      <c r="P304"/>
      <c r="Q304"/>
    </row>
    <row r="305" spans="1:17" ht="22.5" x14ac:dyDescent="0.25">
      <c r="C305" s="10" t="s">
        <v>5</v>
      </c>
      <c r="D305" s="11" t="s">
        <v>6</v>
      </c>
      <c r="E305" s="10" t="s">
        <v>7</v>
      </c>
      <c r="F305" s="10" t="s">
        <v>8</v>
      </c>
      <c r="G305" s="10" t="s">
        <v>9</v>
      </c>
      <c r="H305" s="12" t="s">
        <v>10</v>
      </c>
      <c r="I305" s="13" t="s">
        <v>11</v>
      </c>
      <c r="J305" s="10" t="s">
        <v>12</v>
      </c>
      <c r="K305" s="11" t="s">
        <v>13</v>
      </c>
      <c r="L305" s="14" t="s">
        <v>14</v>
      </c>
      <c r="M305" s="14" t="s">
        <v>15</v>
      </c>
      <c r="N305" s="15" t="s">
        <v>16</v>
      </c>
    </row>
    <row r="306" spans="1:17" s="378" customFormat="1" ht="26.25" customHeight="1" x14ac:dyDescent="0.25">
      <c r="A306" s="371" t="s">
        <v>235</v>
      </c>
      <c r="B306" s="321"/>
      <c r="C306" s="372" t="s">
        <v>236</v>
      </c>
      <c r="D306" s="373" t="s">
        <v>237</v>
      </c>
      <c r="E306" s="374">
        <v>113</v>
      </c>
      <c r="F306" s="374">
        <v>15</v>
      </c>
      <c r="G306" s="375">
        <v>4227.1499999999996</v>
      </c>
      <c r="H306" s="67">
        <f>G306*0.05</f>
        <v>211.35749999999999</v>
      </c>
      <c r="I306" s="67"/>
      <c r="J306" s="375">
        <v>338.51</v>
      </c>
      <c r="K306" s="376">
        <v>0</v>
      </c>
      <c r="L306" s="377">
        <v>0</v>
      </c>
      <c r="M306" s="279"/>
      <c r="N306" s="21">
        <f>G306+H306-J306+K306-L306-M306</f>
        <v>4099.9974999999995</v>
      </c>
      <c r="O306" s="324"/>
      <c r="P306" s="321"/>
      <c r="Q306" s="321"/>
    </row>
    <row r="307" spans="1:17" s="48" customFormat="1" ht="26.25" customHeight="1" x14ac:dyDescent="0.25">
      <c r="A307" s="16" t="s">
        <v>238</v>
      </c>
      <c r="B307"/>
      <c r="C307" s="148" t="s">
        <v>239</v>
      </c>
      <c r="D307" s="352" t="s">
        <v>240</v>
      </c>
      <c r="E307" s="108">
        <v>113</v>
      </c>
      <c r="F307" s="172">
        <v>15</v>
      </c>
      <c r="G307" s="21">
        <v>2957.13</v>
      </c>
      <c r="H307" s="67">
        <f>G307*0.05</f>
        <v>147.85650000000001</v>
      </c>
      <c r="I307" s="67"/>
      <c r="J307" s="281">
        <v>54.99</v>
      </c>
      <c r="K307" s="282">
        <v>0</v>
      </c>
      <c r="L307" s="279">
        <v>0</v>
      </c>
      <c r="M307" s="279"/>
      <c r="N307" s="21">
        <f>G307+H307-J307+K307-L307-M307</f>
        <v>3049.9965000000002</v>
      </c>
      <c r="O307" s="1"/>
      <c r="P307"/>
      <c r="Q307"/>
    </row>
    <row r="308" spans="1:17" s="48" customFormat="1" ht="26.25" customHeight="1" x14ac:dyDescent="0.25">
      <c r="A308" s="16"/>
      <c r="B308"/>
      <c r="C308" s="148" t="s">
        <v>241</v>
      </c>
      <c r="D308" s="352" t="s">
        <v>240</v>
      </c>
      <c r="E308" s="108">
        <v>113</v>
      </c>
      <c r="F308" s="172">
        <v>15</v>
      </c>
      <c r="G308" s="21">
        <v>2691.5099999999998</v>
      </c>
      <c r="H308" s="67">
        <f>G308*0.05</f>
        <v>134.57550000000001</v>
      </c>
      <c r="I308" s="67"/>
      <c r="J308" s="281">
        <v>26.09</v>
      </c>
      <c r="K308" s="282">
        <v>0</v>
      </c>
      <c r="L308" s="279">
        <v>0</v>
      </c>
      <c r="M308" s="279"/>
      <c r="N308" s="21">
        <f>G308+H308-J308+K308-L308-M308</f>
        <v>2799.9954999999995</v>
      </c>
      <c r="O308" s="1"/>
      <c r="P308"/>
      <c r="Q308"/>
    </row>
    <row r="309" spans="1:17" s="48" customFormat="1" ht="26.25" customHeight="1" x14ac:dyDescent="0.25">
      <c r="A309" s="379"/>
      <c r="B309"/>
      <c r="C309" s="148" t="s">
        <v>242</v>
      </c>
      <c r="D309" s="352" t="s">
        <v>240</v>
      </c>
      <c r="E309" s="108">
        <v>113</v>
      </c>
      <c r="F309" s="172">
        <v>15</v>
      </c>
      <c r="G309" s="21">
        <v>2691.5099999999998</v>
      </c>
      <c r="H309" s="67">
        <f>G309*0.05</f>
        <v>134.57550000000001</v>
      </c>
      <c r="I309" s="67"/>
      <c r="J309" s="281">
        <v>26.09</v>
      </c>
      <c r="K309" s="282">
        <v>0</v>
      </c>
      <c r="L309" s="279">
        <v>0</v>
      </c>
      <c r="M309" s="279"/>
      <c r="N309" s="21">
        <f>G309+H309-J309+K309-L309-M309</f>
        <v>2799.9954999999995</v>
      </c>
      <c r="O309" s="1"/>
      <c r="P309"/>
      <c r="Q309"/>
    </row>
    <row r="310" spans="1:17" s="48" customFormat="1" ht="15.75" thickBot="1" x14ac:dyDescent="0.3">
      <c r="B310"/>
      <c r="C310" s="355"/>
      <c r="D310" s="356"/>
      <c r="E310" s="357"/>
      <c r="F310" s="353" t="s">
        <v>27</v>
      </c>
      <c r="G310" s="203">
        <f>SUM(G306:G309)</f>
        <v>12567.3</v>
      </c>
      <c r="H310" s="203">
        <f t="shared" ref="H310:M310" si="18">SUM(H306:H309)</f>
        <v>628.36500000000001</v>
      </c>
      <c r="I310" s="203"/>
      <c r="J310" s="203">
        <f t="shared" si="18"/>
        <v>445.67999999999995</v>
      </c>
      <c r="K310" s="203">
        <f t="shared" si="18"/>
        <v>0</v>
      </c>
      <c r="L310" s="203">
        <f t="shared" si="18"/>
        <v>0</v>
      </c>
      <c r="M310" s="203">
        <f t="shared" si="18"/>
        <v>0</v>
      </c>
      <c r="N310" s="203">
        <f>SUM(N306:N309)</f>
        <v>12749.984999999999</v>
      </c>
      <c r="O310" s="1"/>
      <c r="P310"/>
      <c r="Q310"/>
    </row>
    <row r="311" spans="1:17" s="48" customFormat="1" x14ac:dyDescent="0.25">
      <c r="B311"/>
      <c r="C311" s="355"/>
      <c r="D311" s="356"/>
      <c r="E311" s="357"/>
      <c r="F311" s="355"/>
      <c r="G311" s="368"/>
      <c r="H311" s="369"/>
      <c r="I311" s="369"/>
      <c r="J311" s="368"/>
      <c r="K311" s="369"/>
      <c r="L311" s="368"/>
      <c r="M311" s="368"/>
      <c r="N311" s="368"/>
      <c r="O311" s="1"/>
      <c r="P311"/>
      <c r="Q311"/>
    </row>
    <row r="312" spans="1:17" s="48" customFormat="1" ht="15.75" customHeight="1" thickBot="1" x14ac:dyDescent="0.3">
      <c r="B312"/>
      <c r="C312" s="355"/>
      <c r="D312" s="356"/>
      <c r="E312" s="357"/>
      <c r="F312" s="355"/>
      <c r="G312" s="368"/>
      <c r="H312" s="369"/>
      <c r="I312" s="369"/>
      <c r="J312" s="368"/>
      <c r="K312" s="369"/>
      <c r="L312" s="368"/>
      <c r="M312" s="368"/>
      <c r="N312" s="368"/>
      <c r="O312" s="1"/>
      <c r="P312"/>
      <c r="Q312"/>
    </row>
    <row r="313" spans="1:17" s="1" customFormat="1" x14ac:dyDescent="0.25">
      <c r="A313"/>
      <c r="B313"/>
      <c r="C313" s="39"/>
      <c r="D313" s="409"/>
      <c r="E313" s="409"/>
      <c r="F313" s="409"/>
      <c r="G313" s="410" t="s">
        <v>64</v>
      </c>
      <c r="H313" s="411"/>
      <c r="I313" s="411"/>
      <c r="J313" s="411"/>
      <c r="K313" s="410"/>
      <c r="L313" s="46"/>
      <c r="M313" s="46"/>
      <c r="N313" s="47" t="s">
        <v>30</v>
      </c>
      <c r="P313"/>
      <c r="Q313"/>
    </row>
    <row r="314" spans="1:17" s="48" customFormat="1" x14ac:dyDescent="0.25">
      <c r="B314"/>
      <c r="C314" s="39"/>
      <c r="D314" s="412"/>
      <c r="E314" s="412"/>
      <c r="F314" s="412"/>
      <c r="G314" s="412" t="s">
        <v>31</v>
      </c>
      <c r="H314" s="412"/>
      <c r="I314" s="412"/>
      <c r="J314" s="412"/>
      <c r="K314" s="412"/>
      <c r="L314" s="46"/>
      <c r="M314" s="46"/>
      <c r="N314" s="49" t="s">
        <v>32</v>
      </c>
      <c r="O314" s="1"/>
      <c r="P314"/>
      <c r="Q314"/>
    </row>
    <row r="315" spans="1:17" ht="29.25" x14ac:dyDescent="0.5">
      <c r="C315" s="413" t="s">
        <v>0</v>
      </c>
      <c r="D315" s="413"/>
      <c r="E315" s="413"/>
      <c r="F315" s="413"/>
      <c r="G315" s="413"/>
      <c r="H315" s="413"/>
      <c r="I315" s="413"/>
      <c r="J315" s="413"/>
      <c r="K315" s="413"/>
      <c r="L315" s="413"/>
      <c r="M315" s="413"/>
      <c r="N315" s="413"/>
    </row>
    <row r="316" spans="1:17" ht="23.25" x14ac:dyDescent="0.35">
      <c r="C316" s="414" t="s">
        <v>1</v>
      </c>
      <c r="D316" s="414"/>
      <c r="E316" s="414"/>
      <c r="F316" s="414"/>
      <c r="G316" s="414"/>
      <c r="H316" s="414"/>
      <c r="I316" s="414"/>
      <c r="J316" s="414"/>
      <c r="K316" s="414"/>
      <c r="L316" s="414"/>
      <c r="M316" s="414"/>
      <c r="N316" s="414"/>
    </row>
    <row r="317" spans="1:17" ht="23.25" x14ac:dyDescent="0.35">
      <c r="C317" s="380"/>
      <c r="D317" s="381"/>
      <c r="E317" s="380"/>
      <c r="F317" s="380"/>
      <c r="G317" s="380"/>
      <c r="H317" s="380"/>
      <c r="I317" s="380"/>
      <c r="J317" s="380"/>
      <c r="K317" s="380"/>
      <c r="L317" s="380"/>
      <c r="M317" s="380"/>
      <c r="N317" s="380"/>
    </row>
    <row r="318" spans="1:17" ht="15.75" x14ac:dyDescent="0.25">
      <c r="C318" s="415" t="s">
        <v>243</v>
      </c>
      <c r="D318" s="415"/>
      <c r="E318" s="415"/>
      <c r="F318" s="415"/>
      <c r="G318" s="415"/>
      <c r="H318" s="415"/>
      <c r="I318" s="415"/>
      <c r="J318" s="415"/>
      <c r="K318" s="415"/>
      <c r="L318" s="415"/>
      <c r="M318" s="415"/>
      <c r="N318" s="415"/>
      <c r="O318" s="382"/>
    </row>
    <row r="319" spans="1:17" x14ac:dyDescent="0.25">
      <c r="C319" s="8" t="str">
        <f>C304</f>
        <v>PERIODO DEL 16 AL 31 DE ENERO DE 2019</v>
      </c>
      <c r="D319" s="59"/>
      <c r="E319" s="350"/>
      <c r="F319" s="351"/>
      <c r="G319" s="193"/>
      <c r="H319" s="194"/>
      <c r="I319" s="194"/>
      <c r="J319" s="193"/>
      <c r="K319" s="194"/>
      <c r="L319" s="193"/>
      <c r="M319" s="193"/>
      <c r="N319" s="193"/>
      <c r="O319" s="382"/>
    </row>
    <row r="320" spans="1:17" ht="22.5" x14ac:dyDescent="0.25">
      <c r="C320" s="10" t="s">
        <v>5</v>
      </c>
      <c r="D320" s="11" t="s">
        <v>6</v>
      </c>
      <c r="E320" s="10" t="s">
        <v>7</v>
      </c>
      <c r="F320" s="10" t="s">
        <v>8</v>
      </c>
      <c r="G320" s="10" t="s">
        <v>9</v>
      </c>
      <c r="H320" s="12" t="s">
        <v>10</v>
      </c>
      <c r="I320" s="13" t="s">
        <v>11</v>
      </c>
      <c r="J320" s="10" t="s">
        <v>12</v>
      </c>
      <c r="K320" s="11" t="s">
        <v>13</v>
      </c>
      <c r="L320" s="14" t="s">
        <v>14</v>
      </c>
      <c r="M320" s="14" t="s">
        <v>15</v>
      </c>
      <c r="N320" s="15" t="s">
        <v>16</v>
      </c>
    </row>
    <row r="321" spans="1:16" ht="26.25" customHeight="1" x14ac:dyDescent="0.25">
      <c r="A321" s="379" t="s">
        <v>244</v>
      </c>
      <c r="C321" s="170" t="s">
        <v>245</v>
      </c>
      <c r="D321" s="171" t="s">
        <v>246</v>
      </c>
      <c r="E321" s="108">
        <v>113</v>
      </c>
      <c r="F321" s="172">
        <v>15</v>
      </c>
      <c r="G321" s="21">
        <v>2957.13</v>
      </c>
      <c r="H321" s="67">
        <f>G321*0.05</f>
        <v>147.85650000000001</v>
      </c>
      <c r="I321" s="67"/>
      <c r="J321" s="281">
        <v>54.99</v>
      </c>
      <c r="K321" s="282">
        <v>0</v>
      </c>
      <c r="L321" s="279">
        <v>0</v>
      </c>
      <c r="M321" s="279"/>
      <c r="N321" s="21">
        <f>G321+H321-J321+K321-L321</f>
        <v>3049.9965000000002</v>
      </c>
      <c r="P321" s="28" t="s">
        <v>247</v>
      </c>
    </row>
    <row r="322" spans="1:16" ht="26.25" customHeight="1" x14ac:dyDescent="0.25">
      <c r="A322" s="379" t="s">
        <v>248</v>
      </c>
      <c r="C322" s="170" t="s">
        <v>249</v>
      </c>
      <c r="D322" s="171" t="s">
        <v>246</v>
      </c>
      <c r="E322" s="108">
        <v>113</v>
      </c>
      <c r="F322" s="172">
        <v>15</v>
      </c>
      <c r="G322" s="21">
        <v>3114.8355000000001</v>
      </c>
      <c r="H322" s="67">
        <f>G322*0.05</f>
        <v>155.74177500000002</v>
      </c>
      <c r="I322" s="67"/>
      <c r="J322" s="281">
        <v>92.392374400000023</v>
      </c>
      <c r="K322" s="282">
        <v>0</v>
      </c>
      <c r="L322" s="279">
        <v>0</v>
      </c>
      <c r="M322" s="279"/>
      <c r="N322" s="21">
        <f>G322+H322-J322+K322-L322</f>
        <v>3178.1849006000002</v>
      </c>
    </row>
    <row r="323" spans="1:16" ht="26.25" customHeight="1" x14ac:dyDescent="0.25">
      <c r="A323" s="379" t="s">
        <v>250</v>
      </c>
      <c r="C323" s="170" t="s">
        <v>251</v>
      </c>
      <c r="D323" s="171" t="s">
        <v>246</v>
      </c>
      <c r="E323" s="108">
        <v>113</v>
      </c>
      <c r="F323" s="172">
        <v>15</v>
      </c>
      <c r="G323" s="21">
        <v>2957.13</v>
      </c>
      <c r="H323" s="67">
        <f>G323*0.05</f>
        <v>147.85650000000001</v>
      </c>
      <c r="I323" s="67"/>
      <c r="J323" s="281">
        <v>54.99</v>
      </c>
      <c r="K323" s="310">
        <v>0</v>
      </c>
      <c r="L323" s="309">
        <v>0</v>
      </c>
      <c r="M323" s="309"/>
      <c r="N323" s="21">
        <f>G323+H323-J323+K323-L323</f>
        <v>3049.9965000000002</v>
      </c>
    </row>
    <row r="324" spans="1:16" ht="26.25" customHeight="1" x14ac:dyDescent="0.25">
      <c r="A324" s="379" t="s">
        <v>252</v>
      </c>
      <c r="C324" s="170" t="s">
        <v>253</v>
      </c>
      <c r="D324" s="171" t="s">
        <v>246</v>
      </c>
      <c r="E324" s="108">
        <v>113</v>
      </c>
      <c r="F324" s="172">
        <v>15</v>
      </c>
      <c r="G324" s="21">
        <v>2957.13</v>
      </c>
      <c r="H324" s="67">
        <f>G324*0.05</f>
        <v>147.85650000000001</v>
      </c>
      <c r="I324" s="67"/>
      <c r="J324" s="281">
        <v>54.99</v>
      </c>
      <c r="K324" s="310">
        <v>0</v>
      </c>
      <c r="L324" s="309">
        <v>0</v>
      </c>
      <c r="M324" s="309"/>
      <c r="N324" s="21">
        <f>G324+H324-J324+K324-L324</f>
        <v>3049.9965000000002</v>
      </c>
      <c r="O324" s="344"/>
    </row>
    <row r="325" spans="1:16" ht="26.25" customHeight="1" x14ac:dyDescent="0.25">
      <c r="A325" s="379"/>
      <c r="C325" s="170" t="s">
        <v>254</v>
      </c>
      <c r="D325" s="171" t="s">
        <v>246</v>
      </c>
      <c r="E325" s="108">
        <v>113</v>
      </c>
      <c r="F325" s="172">
        <v>15</v>
      </c>
      <c r="G325" s="21">
        <v>2957.13</v>
      </c>
      <c r="H325" s="67">
        <f>G325*0.05</f>
        <v>147.85650000000001</v>
      </c>
      <c r="I325" s="67"/>
      <c r="J325" s="281">
        <v>54.99</v>
      </c>
      <c r="K325" s="310">
        <v>0</v>
      </c>
      <c r="L325" s="309">
        <v>0</v>
      </c>
      <c r="M325" s="309"/>
      <c r="N325" s="21">
        <f>G325+H325-J325+K325-L325</f>
        <v>3049.9965000000002</v>
      </c>
      <c r="O325" s="344"/>
    </row>
    <row r="326" spans="1:16" ht="26.25" customHeight="1" x14ac:dyDescent="0.25">
      <c r="A326" s="379" t="s">
        <v>255</v>
      </c>
      <c r="C326" s="170" t="s">
        <v>256</v>
      </c>
      <c r="D326" s="171" t="s">
        <v>246</v>
      </c>
      <c r="E326" s="108">
        <v>113</v>
      </c>
      <c r="F326" s="172">
        <v>15</v>
      </c>
      <c r="G326" s="21">
        <v>2957.13</v>
      </c>
      <c r="H326" s="67">
        <f>G326*0.05</f>
        <v>147.85650000000001</v>
      </c>
      <c r="I326" s="67"/>
      <c r="J326" s="281">
        <v>54.99</v>
      </c>
      <c r="K326" s="310">
        <v>0</v>
      </c>
      <c r="L326" s="309">
        <v>0</v>
      </c>
      <c r="M326" s="309"/>
      <c r="N326" s="21">
        <f>G326+H326-J326+K326-L326</f>
        <v>3049.9965000000002</v>
      </c>
      <c r="O326" s="344"/>
    </row>
    <row r="327" spans="1:16" ht="26.25" customHeight="1" x14ac:dyDescent="0.25">
      <c r="A327" s="379" t="s">
        <v>257</v>
      </c>
      <c r="C327" s="383" t="s">
        <v>258</v>
      </c>
      <c r="D327" s="171" t="s">
        <v>259</v>
      </c>
      <c r="E327" s="108">
        <v>113</v>
      </c>
      <c r="F327" s="172">
        <v>15</v>
      </c>
      <c r="G327" s="21">
        <v>3169.08</v>
      </c>
      <c r="H327" s="67">
        <f>G327*0.05</f>
        <v>158.45400000000001</v>
      </c>
      <c r="I327" s="67"/>
      <c r="J327" s="309">
        <v>98.294175999999993</v>
      </c>
      <c r="K327" s="310">
        <v>0</v>
      </c>
      <c r="L327" s="309">
        <v>0</v>
      </c>
      <c r="M327" s="309"/>
      <c r="N327" s="21">
        <f>G327+H327-J327+K327-L327</f>
        <v>3229.2398240000002</v>
      </c>
      <c r="O327" s="344"/>
    </row>
    <row r="328" spans="1:16" ht="26.25" customHeight="1" x14ac:dyDescent="0.25">
      <c r="A328" s="379" t="s">
        <v>260</v>
      </c>
      <c r="C328" s="383" t="s">
        <v>261</v>
      </c>
      <c r="D328" s="171" t="s">
        <v>259</v>
      </c>
      <c r="E328" s="108">
        <v>113</v>
      </c>
      <c r="F328" s="172">
        <v>15</v>
      </c>
      <c r="G328" s="21">
        <v>3169.08</v>
      </c>
      <c r="H328" s="67">
        <f>G328*0.05</f>
        <v>158.45400000000001</v>
      </c>
      <c r="I328" s="67"/>
      <c r="J328" s="309">
        <v>98.294175999999993</v>
      </c>
      <c r="K328" s="310">
        <v>0</v>
      </c>
      <c r="L328" s="309">
        <v>0</v>
      </c>
      <c r="M328" s="309"/>
      <c r="N328" s="21">
        <f>G328+H328-J328+K328-L328</f>
        <v>3229.2398240000002</v>
      </c>
      <c r="O328" s="344"/>
      <c r="P328" s="74"/>
    </row>
    <row r="329" spans="1:16" ht="20.25" customHeight="1" thickBot="1" x14ac:dyDescent="0.3">
      <c r="C329" s="384"/>
      <c r="D329" s="385"/>
      <c r="F329" s="353" t="s">
        <v>27</v>
      </c>
      <c r="G329" s="203">
        <f>SUM(G321:G328)</f>
        <v>24238.645500000006</v>
      </c>
      <c r="H329" s="203">
        <f>SUM(H321:H328)</f>
        <v>1211.9322749999999</v>
      </c>
      <c r="I329" s="203"/>
      <c r="J329" s="203">
        <f>SUM(J321:J328)</f>
        <v>563.93072640000003</v>
      </c>
      <c r="K329" s="203">
        <f>SUM(K321:K328)</f>
        <v>0</v>
      </c>
      <c r="L329" s="203">
        <f>SUM(L321:L328)</f>
        <v>0</v>
      </c>
      <c r="M329" s="203">
        <f>SUM(M321:M328)</f>
        <v>0</v>
      </c>
      <c r="N329" s="203">
        <f>SUM(N321:N328)</f>
        <v>24886.647048600003</v>
      </c>
      <c r="O329" s="344"/>
    </row>
    <row r="330" spans="1:16" ht="20.25" customHeight="1" x14ac:dyDescent="0.25">
      <c r="C330" s="384"/>
      <c r="D330" s="385"/>
      <c r="E330" s="102"/>
      <c r="F330" s="350"/>
      <c r="G330" s="193"/>
      <c r="H330" s="386"/>
      <c r="I330" s="386"/>
      <c r="J330" s="193"/>
      <c r="K330" s="194"/>
      <c r="L330" s="193"/>
      <c r="M330" s="193"/>
      <c r="N330" s="343"/>
      <c r="O330" s="344"/>
    </row>
    <row r="331" spans="1:16" ht="20.25" customHeight="1" x14ac:dyDescent="0.25">
      <c r="C331" s="415" t="s">
        <v>262</v>
      </c>
      <c r="D331" s="415"/>
      <c r="E331" s="415"/>
      <c r="F331" s="415"/>
      <c r="G331" s="415"/>
      <c r="H331" s="415"/>
      <c r="I331" s="415"/>
      <c r="J331" s="415"/>
      <c r="K331" s="415"/>
      <c r="L331" s="415"/>
      <c r="M331" s="415"/>
      <c r="N331" s="415"/>
      <c r="O331" s="344"/>
    </row>
    <row r="332" spans="1:16" ht="20.25" customHeight="1" x14ac:dyDescent="0.25">
      <c r="C332" s="8" t="str">
        <f>C319</f>
        <v>PERIODO DEL 16 AL 31 DE ENERO DE 2019</v>
      </c>
      <c r="D332" s="59"/>
      <c r="E332" s="350"/>
      <c r="F332" s="351"/>
      <c r="G332" s="193"/>
      <c r="H332" s="194"/>
      <c r="I332" s="194"/>
      <c r="J332" s="193"/>
      <c r="K332" s="194"/>
      <c r="L332" s="193"/>
      <c r="M332" s="193"/>
      <c r="N332" s="193"/>
      <c r="O332" s="344"/>
    </row>
    <row r="333" spans="1:16" ht="22.5" x14ac:dyDescent="0.25">
      <c r="C333" s="10" t="s">
        <v>5</v>
      </c>
      <c r="D333" s="11" t="s">
        <v>6</v>
      </c>
      <c r="E333" s="10" t="s">
        <v>7</v>
      </c>
      <c r="F333" s="10" t="s">
        <v>8</v>
      </c>
      <c r="G333" s="10" t="s">
        <v>9</v>
      </c>
      <c r="H333" s="12" t="s">
        <v>10</v>
      </c>
      <c r="I333" s="13" t="s">
        <v>11</v>
      </c>
      <c r="J333" s="10" t="s">
        <v>12</v>
      </c>
      <c r="K333" s="11" t="s">
        <v>13</v>
      </c>
      <c r="L333" s="14" t="s">
        <v>14</v>
      </c>
      <c r="M333" s="14" t="s">
        <v>15</v>
      </c>
      <c r="N333" s="15" t="s">
        <v>16</v>
      </c>
    </row>
    <row r="334" spans="1:16" ht="26.25" customHeight="1" x14ac:dyDescent="0.25">
      <c r="A334" s="379" t="s">
        <v>263</v>
      </c>
      <c r="C334" s="387" t="s">
        <v>264</v>
      </c>
      <c r="D334" s="388" t="s">
        <v>265</v>
      </c>
      <c r="E334" s="108">
        <v>113</v>
      </c>
      <c r="F334" s="166">
        <v>15</v>
      </c>
      <c r="G334" s="21">
        <v>2261.37</v>
      </c>
      <c r="H334" s="67">
        <f>G334*0.05</f>
        <v>113.0685</v>
      </c>
      <c r="I334" s="67"/>
      <c r="J334" s="71">
        <v>0</v>
      </c>
      <c r="K334" s="72">
        <v>42.74</v>
      </c>
      <c r="L334" s="71">
        <v>0</v>
      </c>
      <c r="M334" s="71"/>
      <c r="N334" s="21">
        <f>G334+H334-J334+K334-L334-M334</f>
        <v>2417.1784999999995</v>
      </c>
    </row>
    <row r="335" spans="1:16" ht="26.25" customHeight="1" x14ac:dyDescent="0.25">
      <c r="A335" s="379" t="s">
        <v>266</v>
      </c>
      <c r="C335" s="27" t="s">
        <v>267</v>
      </c>
      <c r="D335" s="352" t="s">
        <v>268</v>
      </c>
      <c r="E335" s="108">
        <v>113</v>
      </c>
      <c r="F335" s="166">
        <v>15</v>
      </c>
      <c r="G335" s="21">
        <v>1029.99</v>
      </c>
      <c r="H335" s="67">
        <f>G335*0.05</f>
        <v>51.499500000000005</v>
      </c>
      <c r="I335" s="67"/>
      <c r="J335" s="281">
        <v>0</v>
      </c>
      <c r="K335" s="282">
        <v>147.50008</v>
      </c>
      <c r="L335" s="281">
        <v>0</v>
      </c>
      <c r="M335" s="281"/>
      <c r="N335" s="21">
        <f>G335+H335-J335+K335-L335-M335</f>
        <v>1228.9895799999999</v>
      </c>
    </row>
    <row r="336" spans="1:16" x14ac:dyDescent="0.25">
      <c r="C336" s="24"/>
      <c r="D336" s="389"/>
      <c r="E336" s="24"/>
      <c r="F336" s="24"/>
      <c r="G336" s="24"/>
      <c r="H336" s="390"/>
      <c r="I336" s="390"/>
      <c r="J336" s="24"/>
      <c r="K336" s="390"/>
      <c r="L336" s="24"/>
      <c r="M336" s="24"/>
      <c r="N336" s="24"/>
      <c r="O336" s="344"/>
    </row>
    <row r="337" spans="1:17" ht="15.75" thickBot="1" x14ac:dyDescent="0.3">
      <c r="C337" s="355"/>
      <c r="D337" s="356"/>
      <c r="E337" s="357"/>
      <c r="F337" s="353" t="s">
        <v>27</v>
      </c>
      <c r="G337" s="203">
        <f>SUM(G334:G336)</f>
        <v>3291.3599999999997</v>
      </c>
      <c r="H337" s="391">
        <f>SUM(H334:H336)</f>
        <v>164.56800000000001</v>
      </c>
      <c r="I337" s="391"/>
      <c r="J337" s="203">
        <f t="shared" ref="J337:N337" si="19">SUM(J334:J336)</f>
        <v>0</v>
      </c>
      <c r="K337" s="391">
        <f t="shared" si="19"/>
        <v>190.24008000000001</v>
      </c>
      <c r="L337" s="203">
        <f t="shared" si="19"/>
        <v>0</v>
      </c>
      <c r="M337" s="203"/>
      <c r="N337" s="203">
        <f t="shared" si="19"/>
        <v>3646.1680799999995</v>
      </c>
      <c r="O337" s="344"/>
    </row>
    <row r="338" spans="1:17" x14ac:dyDescent="0.25">
      <c r="C338" s="39"/>
      <c r="D338" s="81"/>
      <c r="E338" s="32"/>
      <c r="F338" s="46"/>
      <c r="G338" s="46"/>
      <c r="J338" s="46"/>
      <c r="K338" s="84"/>
      <c r="L338" s="46"/>
      <c r="M338" s="46"/>
      <c r="N338" s="46"/>
      <c r="O338" s="344"/>
    </row>
    <row r="339" spans="1:17" s="48" customFormat="1" x14ac:dyDescent="0.25">
      <c r="B339"/>
      <c r="C339" s="39"/>
      <c r="D339" s="392"/>
      <c r="E339" s="393"/>
      <c r="F339" s="43"/>
      <c r="G339" s="394"/>
      <c r="H339" s="395"/>
      <c r="I339" s="395"/>
      <c r="J339" s="394"/>
      <c r="K339" s="395"/>
      <c r="L339" s="394"/>
      <c r="M339" s="394"/>
      <c r="N339" s="394"/>
      <c r="O339" s="1"/>
      <c r="P339"/>
      <c r="Q339"/>
    </row>
    <row r="340" spans="1:17" s="48" customFormat="1" x14ac:dyDescent="0.25">
      <c r="B340"/>
      <c r="C340" s="39"/>
      <c r="D340" s="81"/>
      <c r="E340" s="32"/>
      <c r="F340" s="214"/>
      <c r="G340" s="46"/>
      <c r="H340" s="83"/>
      <c r="I340" s="83"/>
      <c r="J340" s="46"/>
      <c r="K340" s="84"/>
      <c r="L340" s="46"/>
      <c r="M340" s="46"/>
      <c r="N340" s="46"/>
      <c r="O340" s="1"/>
      <c r="P340"/>
      <c r="Q340"/>
    </row>
    <row r="341" spans="1:17" s="48" customFormat="1" x14ac:dyDescent="0.25">
      <c r="B341"/>
      <c r="C341" s="39"/>
      <c r="D341" s="81"/>
      <c r="E341" s="32"/>
      <c r="F341" s="46"/>
      <c r="G341" s="46"/>
      <c r="H341" s="83"/>
      <c r="I341" s="83"/>
      <c r="J341" s="46"/>
      <c r="K341" s="84"/>
      <c r="L341" s="46"/>
      <c r="M341" s="46"/>
      <c r="N341" s="46"/>
      <c r="O341" s="1"/>
      <c r="P341"/>
      <c r="Q341"/>
    </row>
    <row r="342" spans="1:17" s="48" customFormat="1" ht="15.75" thickBot="1" x14ac:dyDescent="0.3">
      <c r="B342"/>
      <c r="C342" s="39"/>
      <c r="D342" s="41"/>
      <c r="E342" s="42"/>
      <c r="F342" s="43"/>
      <c r="G342" s="43"/>
      <c r="H342" s="44"/>
      <c r="I342" s="44"/>
      <c r="J342" s="40"/>
      <c r="K342" s="45"/>
      <c r="L342" s="46"/>
      <c r="M342" s="46"/>
      <c r="N342" s="43"/>
      <c r="O342" s="1"/>
      <c r="P342"/>
      <c r="Q342"/>
    </row>
    <row r="343" spans="1:17" s="1" customFormat="1" x14ac:dyDescent="0.25">
      <c r="A343"/>
      <c r="B343"/>
      <c r="C343" s="39"/>
      <c r="D343" s="409"/>
      <c r="E343" s="409"/>
      <c r="F343" s="409"/>
      <c r="G343" s="410" t="s">
        <v>64</v>
      </c>
      <c r="H343" s="411"/>
      <c r="I343" s="411"/>
      <c r="J343" s="411"/>
      <c r="K343" s="410"/>
      <c r="L343" s="46"/>
      <c r="M343" s="46"/>
      <c r="N343" s="47" t="s">
        <v>30</v>
      </c>
      <c r="P343"/>
      <c r="Q343"/>
    </row>
    <row r="344" spans="1:17" s="48" customFormat="1" x14ac:dyDescent="0.25">
      <c r="B344"/>
      <c r="C344" s="39"/>
      <c r="D344" s="412"/>
      <c r="E344" s="412"/>
      <c r="F344" s="412"/>
      <c r="G344" s="412" t="s">
        <v>31</v>
      </c>
      <c r="H344" s="412"/>
      <c r="I344" s="412"/>
      <c r="J344" s="412"/>
      <c r="K344" s="412"/>
      <c r="L344" s="46"/>
      <c r="M344" s="46"/>
      <c r="N344" s="49" t="s">
        <v>32</v>
      </c>
      <c r="O344" s="1"/>
      <c r="P344"/>
      <c r="Q344"/>
    </row>
    <row r="345" spans="1:17" s="48" customFormat="1" x14ac:dyDescent="0.25">
      <c r="B345"/>
      <c r="C345" s="39"/>
      <c r="D345" s="51"/>
      <c r="E345" s="32"/>
      <c r="F345" s="46"/>
      <c r="G345" s="32"/>
      <c r="H345" s="51"/>
      <c r="I345" s="51"/>
      <c r="J345" s="32"/>
      <c r="K345" s="51"/>
      <c r="L345" s="46"/>
      <c r="M345" s="46"/>
      <c r="N345" s="32"/>
      <c r="O345" s="1"/>
      <c r="P345"/>
      <c r="Q345"/>
    </row>
    <row r="346" spans="1:17" s="48" customFormat="1" x14ac:dyDescent="0.25">
      <c r="B346"/>
      <c r="C346" s="39"/>
      <c r="D346" s="51"/>
      <c r="E346" s="32"/>
      <c r="F346" s="46"/>
      <c r="G346" s="32"/>
      <c r="H346" s="51"/>
      <c r="I346" s="51"/>
      <c r="J346" s="32"/>
      <c r="K346" s="51"/>
      <c r="L346" s="46"/>
      <c r="M346" s="46"/>
      <c r="N346" s="32"/>
      <c r="O346" s="1"/>
      <c r="P346"/>
      <c r="Q346"/>
    </row>
    <row r="347" spans="1:17" s="48" customFormat="1" x14ac:dyDescent="0.25">
      <c r="B347"/>
      <c r="C347" s="39"/>
      <c r="D347" s="51"/>
      <c r="E347" s="32"/>
      <c r="F347" s="46"/>
      <c r="G347" s="32"/>
      <c r="H347" s="51"/>
      <c r="I347" s="51"/>
      <c r="J347" s="32"/>
      <c r="K347" s="51"/>
      <c r="L347" s="46"/>
      <c r="M347" s="46"/>
      <c r="N347" s="32"/>
      <c r="O347" s="1"/>
      <c r="P347"/>
      <c r="Q347"/>
    </row>
    <row r="348" spans="1:17" s="48" customFormat="1" x14ac:dyDescent="0.25">
      <c r="B348"/>
      <c r="C348" s="39"/>
      <c r="D348" s="51"/>
      <c r="E348" s="32"/>
      <c r="F348" s="46"/>
      <c r="G348" s="32"/>
      <c r="H348" s="51"/>
      <c r="I348" s="51"/>
      <c r="J348" s="32"/>
      <c r="K348" s="51"/>
      <c r="L348" s="46"/>
      <c r="M348" s="46"/>
      <c r="N348" s="32"/>
      <c r="O348" s="1"/>
      <c r="P348"/>
      <c r="Q348"/>
    </row>
    <row r="349" spans="1:17" s="48" customFormat="1" x14ac:dyDescent="0.25">
      <c r="B349"/>
      <c r="C349" s="39"/>
      <c r="D349" s="51"/>
      <c r="E349" s="32"/>
      <c r="F349" s="46"/>
      <c r="G349" s="32"/>
      <c r="H349" s="51"/>
      <c r="I349" s="51"/>
      <c r="J349" s="32"/>
      <c r="K349" s="51"/>
      <c r="L349" s="46"/>
      <c r="M349" s="46"/>
      <c r="N349" s="32"/>
      <c r="O349" s="1"/>
      <c r="P349"/>
      <c r="Q349"/>
    </row>
    <row r="350" spans="1:17" ht="29.25" x14ac:dyDescent="0.5">
      <c r="C350" s="413" t="s">
        <v>0</v>
      </c>
      <c r="D350" s="413"/>
      <c r="E350" s="413"/>
      <c r="F350" s="413"/>
      <c r="G350" s="413"/>
      <c r="H350" s="413"/>
      <c r="I350" s="413"/>
      <c r="J350" s="413"/>
      <c r="K350" s="413"/>
      <c r="L350" s="413"/>
      <c r="M350" s="413"/>
      <c r="N350" s="413"/>
    </row>
    <row r="351" spans="1:17" ht="23.25" x14ac:dyDescent="0.35">
      <c r="C351" s="414" t="s">
        <v>1</v>
      </c>
      <c r="D351" s="414"/>
      <c r="E351" s="414"/>
      <c r="F351" s="414"/>
      <c r="G351" s="414"/>
      <c r="H351" s="414"/>
      <c r="I351" s="414"/>
      <c r="J351" s="414"/>
      <c r="K351" s="414"/>
      <c r="L351" s="414"/>
      <c r="M351" s="414"/>
      <c r="N351" s="414"/>
    </row>
    <row r="352" spans="1:17" ht="23.25" x14ac:dyDescent="0.35">
      <c r="C352" s="380"/>
      <c r="D352" s="381"/>
      <c r="E352" s="380"/>
      <c r="F352" s="380"/>
      <c r="G352" s="380"/>
      <c r="H352" s="380"/>
      <c r="I352" s="380"/>
      <c r="J352" s="380"/>
      <c r="K352" s="380"/>
      <c r="L352" s="380"/>
      <c r="M352" s="380"/>
      <c r="N352" s="380"/>
    </row>
    <row r="353" spans="1:16" ht="15.75" x14ac:dyDescent="0.25">
      <c r="C353" s="415" t="s">
        <v>269</v>
      </c>
      <c r="D353" s="415"/>
      <c r="E353" s="415"/>
      <c r="F353" s="415"/>
      <c r="G353" s="415"/>
      <c r="H353" s="415"/>
      <c r="I353" s="415"/>
      <c r="J353" s="415"/>
      <c r="K353" s="415"/>
      <c r="L353" s="415"/>
      <c r="M353" s="415"/>
      <c r="N353" s="415"/>
      <c r="O353" s="382"/>
    </row>
    <row r="354" spans="1:16" x14ac:dyDescent="0.25">
      <c r="C354" s="8" t="str">
        <f>C332</f>
        <v>PERIODO DEL 16 AL 31 DE ENERO DE 2019</v>
      </c>
      <c r="D354" s="59"/>
      <c r="E354" s="350"/>
      <c r="F354" s="351"/>
      <c r="G354" s="193"/>
      <c r="H354" s="194"/>
      <c r="I354" s="194"/>
      <c r="J354" s="193"/>
      <c r="K354" s="194"/>
      <c r="L354" s="193"/>
      <c r="M354" s="193"/>
      <c r="N354" s="193"/>
      <c r="O354" s="382"/>
    </row>
    <row r="355" spans="1:16" ht="22.5" x14ac:dyDescent="0.25">
      <c r="C355" s="10" t="s">
        <v>5</v>
      </c>
      <c r="D355" s="11" t="s">
        <v>6</v>
      </c>
      <c r="E355" s="10" t="s">
        <v>7</v>
      </c>
      <c r="F355" s="10" t="s">
        <v>8</v>
      </c>
      <c r="G355" s="10" t="s">
        <v>9</v>
      </c>
      <c r="H355" s="12" t="s">
        <v>10</v>
      </c>
      <c r="I355" s="13" t="s">
        <v>11</v>
      </c>
      <c r="J355" s="10" t="s">
        <v>12</v>
      </c>
      <c r="K355" s="11" t="s">
        <v>13</v>
      </c>
      <c r="L355" s="14" t="s">
        <v>14</v>
      </c>
      <c r="M355" s="14" t="s">
        <v>15</v>
      </c>
      <c r="N355" s="15" t="s">
        <v>16</v>
      </c>
    </row>
    <row r="356" spans="1:16" ht="20.25" customHeight="1" x14ac:dyDescent="0.25">
      <c r="A356" s="379"/>
      <c r="C356" s="148" t="s">
        <v>270</v>
      </c>
      <c r="D356" s="352" t="s">
        <v>271</v>
      </c>
      <c r="E356" s="108">
        <v>113</v>
      </c>
      <c r="F356" s="166">
        <v>15</v>
      </c>
      <c r="G356" s="21">
        <v>3102.4500000000003</v>
      </c>
      <c r="H356" s="67">
        <f>G356*0.05</f>
        <v>155.12250000000003</v>
      </c>
      <c r="I356"/>
      <c r="J356" s="71">
        <v>91.044832000000014</v>
      </c>
      <c r="K356" s="72">
        <v>0</v>
      </c>
      <c r="L356" s="73">
        <v>0</v>
      </c>
      <c r="M356" s="73"/>
      <c r="N356" s="21">
        <f>G356+H356-J356+K356-L356</f>
        <v>3166.5276680000002</v>
      </c>
      <c r="O356"/>
    </row>
    <row r="357" spans="1:16" ht="26.25" customHeight="1" x14ac:dyDescent="0.25">
      <c r="A357" s="379" t="s">
        <v>244</v>
      </c>
      <c r="C357" s="148" t="s">
        <v>272</v>
      </c>
      <c r="D357" s="352" t="s">
        <v>271</v>
      </c>
      <c r="E357" s="108">
        <v>113</v>
      </c>
      <c r="F357" s="172">
        <v>15</v>
      </c>
      <c r="G357" s="21">
        <v>2904</v>
      </c>
      <c r="H357" s="67">
        <f>G357*0.05</f>
        <v>145.20000000000002</v>
      </c>
      <c r="I357" s="67"/>
      <c r="J357" s="281">
        <v>49.2</v>
      </c>
      <c r="K357" s="282">
        <v>0</v>
      </c>
      <c r="L357" s="279">
        <v>0</v>
      </c>
      <c r="M357" s="279"/>
      <c r="N357" s="21">
        <f>G357+H357-J357+K357-L357</f>
        <v>3000</v>
      </c>
      <c r="P357" s="28" t="s">
        <v>247</v>
      </c>
    </row>
    <row r="358" spans="1:16" ht="20.25" customHeight="1" thickBot="1" x14ac:dyDescent="0.3">
      <c r="D358" s="385"/>
      <c r="F358" s="353" t="s">
        <v>27</v>
      </c>
      <c r="G358" s="203">
        <f>SUM(G356:G357)</f>
        <v>6006.4500000000007</v>
      </c>
      <c r="H358" s="203">
        <f t="shared" ref="H358:N358" si="20">SUM(H356:H357)</f>
        <v>300.32250000000005</v>
      </c>
      <c r="I358" s="203">
        <f t="shared" si="20"/>
        <v>0</v>
      </c>
      <c r="J358" s="203">
        <f t="shared" si="20"/>
        <v>140.24483200000003</v>
      </c>
      <c r="K358" s="203">
        <f t="shared" si="20"/>
        <v>0</v>
      </c>
      <c r="L358" s="203">
        <f t="shared" si="20"/>
        <v>0</v>
      </c>
      <c r="M358" s="203">
        <f t="shared" si="20"/>
        <v>0</v>
      </c>
      <c r="N358" s="203">
        <f t="shared" si="20"/>
        <v>6166.5276680000006</v>
      </c>
      <c r="O358" s="344"/>
    </row>
    <row r="359" spans="1:16" ht="20.25" customHeight="1" x14ac:dyDescent="0.25">
      <c r="C359" s="384"/>
      <c r="D359" s="385"/>
      <c r="E359" s="102"/>
      <c r="F359" s="350"/>
      <c r="G359" s="193"/>
      <c r="H359" s="386"/>
      <c r="I359" s="386"/>
      <c r="J359" s="193"/>
      <c r="K359" s="194"/>
      <c r="L359" s="193"/>
      <c r="M359" s="193"/>
      <c r="N359" s="343"/>
      <c r="O359" s="344"/>
    </row>
    <row r="360" spans="1:16" ht="20.25" customHeight="1" x14ac:dyDescent="0.25">
      <c r="C360" s="384"/>
      <c r="D360" s="385"/>
      <c r="E360" s="102"/>
      <c r="F360" s="350"/>
      <c r="G360" s="193"/>
      <c r="H360" s="386"/>
      <c r="I360" s="386"/>
      <c r="J360" s="193"/>
      <c r="K360" s="194"/>
      <c r="L360" s="193"/>
      <c r="M360" s="193"/>
      <c r="N360" s="343"/>
      <c r="O360" s="344"/>
    </row>
    <row r="361" spans="1:16" ht="15.75" x14ac:dyDescent="0.25">
      <c r="C361" s="415" t="s">
        <v>273</v>
      </c>
      <c r="D361" s="415"/>
      <c r="E361" s="415"/>
      <c r="F361" s="415"/>
      <c r="G361" s="415"/>
      <c r="H361" s="415"/>
      <c r="I361" s="415"/>
      <c r="J361" s="415"/>
      <c r="K361" s="415"/>
      <c r="L361" s="415"/>
      <c r="M361" s="415"/>
      <c r="N361" s="415"/>
      <c r="O361" s="382"/>
    </row>
    <row r="362" spans="1:16" x14ac:dyDescent="0.25">
      <c r="C362" s="8" t="str">
        <f>C332</f>
        <v>PERIODO DEL 16 AL 31 DE ENERO DE 2019</v>
      </c>
      <c r="D362" s="59"/>
      <c r="E362" s="350"/>
      <c r="F362" s="351"/>
      <c r="G362" s="193"/>
      <c r="H362" s="194"/>
      <c r="I362" s="194"/>
      <c r="J362" s="193"/>
      <c r="K362" s="194"/>
      <c r="L362" s="193"/>
      <c r="M362" s="193"/>
      <c r="N362" s="193"/>
      <c r="O362" s="382"/>
    </row>
    <row r="363" spans="1:16" ht="22.5" x14ac:dyDescent="0.25">
      <c r="C363" s="10" t="s">
        <v>5</v>
      </c>
      <c r="D363" s="11" t="s">
        <v>6</v>
      </c>
      <c r="E363" s="10" t="s">
        <v>7</v>
      </c>
      <c r="F363" s="10" t="s">
        <v>8</v>
      </c>
      <c r="G363" s="10" t="s">
        <v>9</v>
      </c>
      <c r="H363" s="12" t="s">
        <v>10</v>
      </c>
      <c r="I363" s="13" t="s">
        <v>11</v>
      </c>
      <c r="J363" s="10" t="s">
        <v>12</v>
      </c>
      <c r="K363" s="11" t="s">
        <v>13</v>
      </c>
      <c r="L363" s="14" t="s">
        <v>14</v>
      </c>
      <c r="M363" s="14" t="s">
        <v>15</v>
      </c>
      <c r="N363" s="15" t="s">
        <v>16</v>
      </c>
    </row>
    <row r="364" spans="1:16" ht="26.25" customHeight="1" x14ac:dyDescent="0.25">
      <c r="A364" s="379" t="s">
        <v>274</v>
      </c>
      <c r="C364" s="148" t="s">
        <v>275</v>
      </c>
      <c r="D364" s="388" t="s">
        <v>276</v>
      </c>
      <c r="E364" s="108">
        <v>113</v>
      </c>
      <c r="F364" s="166">
        <v>15</v>
      </c>
      <c r="G364" s="21">
        <v>4120.91</v>
      </c>
      <c r="H364" s="67">
        <f>G364*0.05</f>
        <v>206.0455</v>
      </c>
      <c r="I364" s="67"/>
      <c r="J364" s="71">
        <v>326.95999999999998</v>
      </c>
      <c r="K364" s="72">
        <v>0</v>
      </c>
      <c r="L364" s="71">
        <v>0</v>
      </c>
      <c r="M364" s="71"/>
      <c r="N364" s="21">
        <f>G364+H364-J364+K364-L364</f>
        <v>3999.9955</v>
      </c>
    </row>
    <row r="365" spans="1:16" ht="26.25" customHeight="1" x14ac:dyDescent="0.25">
      <c r="A365" s="379" t="s">
        <v>244</v>
      </c>
      <c r="C365" s="170" t="s">
        <v>277</v>
      </c>
      <c r="D365" s="388" t="s">
        <v>276</v>
      </c>
      <c r="E365" s="108">
        <v>113</v>
      </c>
      <c r="F365" s="172">
        <v>15</v>
      </c>
      <c r="G365" s="21">
        <v>3142.53</v>
      </c>
      <c r="H365" s="67">
        <f>G365*0.05</f>
        <v>157.12650000000002</v>
      </c>
      <c r="I365" s="67"/>
      <c r="J365" s="71">
        <v>95.405536000000012</v>
      </c>
      <c r="K365" s="72">
        <v>0</v>
      </c>
      <c r="L365" s="71">
        <v>0</v>
      </c>
      <c r="M365" s="71"/>
      <c r="N365" s="21">
        <f>G365+H365-J365+K365-L365</f>
        <v>3204.2509639999998</v>
      </c>
      <c r="P365" s="28" t="s">
        <v>247</v>
      </c>
    </row>
    <row r="366" spans="1:16" ht="20.25" customHeight="1" thickBot="1" x14ac:dyDescent="0.3">
      <c r="C366" s="384"/>
      <c r="D366" s="385"/>
      <c r="F366" s="353" t="s">
        <v>27</v>
      </c>
      <c r="G366" s="203">
        <f t="shared" ref="G366:N366" si="21">SUM(G364:G365)</f>
        <v>7263.4400000000005</v>
      </c>
      <c r="H366" s="391">
        <f t="shared" si="21"/>
        <v>363.17200000000003</v>
      </c>
      <c r="I366" s="391"/>
      <c r="J366" s="203">
        <f t="shared" si="21"/>
        <v>422.36553600000002</v>
      </c>
      <c r="K366" s="391">
        <f t="shared" si="21"/>
        <v>0</v>
      </c>
      <c r="L366" s="203">
        <f t="shared" si="21"/>
        <v>0</v>
      </c>
      <c r="M366" s="203"/>
      <c r="N366" s="203">
        <f t="shared" si="21"/>
        <v>7204.2464639999998</v>
      </c>
      <c r="O366" s="344"/>
    </row>
    <row r="367" spans="1:16" ht="20.25" customHeight="1" x14ac:dyDescent="0.25">
      <c r="C367" s="384"/>
      <c r="D367" s="385"/>
      <c r="E367" s="102"/>
      <c r="F367" s="350"/>
      <c r="G367" s="193"/>
      <c r="H367" s="386"/>
      <c r="I367" s="386"/>
      <c r="J367" s="193"/>
      <c r="K367" s="194"/>
      <c r="L367" s="193"/>
      <c r="M367" s="193"/>
      <c r="N367" s="343"/>
      <c r="O367" s="344"/>
    </row>
    <row r="368" spans="1:16" ht="15.75" thickBot="1" x14ac:dyDescent="0.3">
      <c r="C368" s="39"/>
      <c r="D368" s="81"/>
      <c r="E368" s="32"/>
      <c r="F368" s="46"/>
      <c r="G368" s="46"/>
      <c r="J368" s="46"/>
      <c r="K368" s="84"/>
      <c r="L368" s="46"/>
      <c r="M368" s="46"/>
      <c r="N368" s="46"/>
      <c r="O368" s="344"/>
    </row>
    <row r="369" spans="1:17" ht="15.75" thickBot="1" x14ac:dyDescent="0.3">
      <c r="C369" s="39"/>
      <c r="D369" s="416" t="s">
        <v>278</v>
      </c>
      <c r="E369" s="417"/>
      <c r="F369" s="396">
        <v>92</v>
      </c>
      <c r="G369" s="397"/>
      <c r="H369" s="398"/>
      <c r="I369" s="398"/>
      <c r="J369" s="397"/>
      <c r="K369" s="399"/>
      <c r="L369" s="397"/>
      <c r="M369" s="397"/>
      <c r="N369" s="400"/>
      <c r="O369"/>
    </row>
    <row r="370" spans="1:17" s="48" customFormat="1" ht="15.75" thickBot="1" x14ac:dyDescent="0.3">
      <c r="B370"/>
      <c r="C370" s="39"/>
      <c r="D370" s="418" t="s">
        <v>279</v>
      </c>
      <c r="E370" s="419"/>
      <c r="F370" s="419"/>
      <c r="G370" s="401">
        <f t="shared" ref="G370:N370" si="22">+G358+G337+G329+G310+G298+G289+G274+G266+G252+G245+G237+G216+G204+G180+G152+G145+G138+G119+G111+G104+G82+G71+G55+G49+G41+G34+G16+G366</f>
        <v>280952.69549999997</v>
      </c>
      <c r="H370" s="401">
        <f t="shared" si="22"/>
        <v>14047.635775000001</v>
      </c>
      <c r="I370" s="401">
        <f t="shared" si="22"/>
        <v>0</v>
      </c>
      <c r="J370" s="401">
        <f t="shared" si="22"/>
        <v>11545.249526399999</v>
      </c>
      <c r="K370" s="401">
        <f t="shared" si="22"/>
        <v>2141.7074080000002</v>
      </c>
      <c r="L370" s="401">
        <f t="shared" si="22"/>
        <v>0</v>
      </c>
      <c r="M370" s="401">
        <f t="shared" si="22"/>
        <v>2207.5</v>
      </c>
      <c r="N370" s="401">
        <f t="shared" si="22"/>
        <v>283389.28915660008</v>
      </c>
      <c r="O370"/>
      <c r="P370"/>
    </row>
    <row r="371" spans="1:17" s="48" customFormat="1" x14ac:dyDescent="0.25">
      <c r="B371"/>
      <c r="C371" s="39"/>
      <c r="D371" s="81"/>
      <c r="E371" s="32"/>
      <c r="F371" s="46"/>
      <c r="G371" s="46"/>
      <c r="H371" s="83"/>
      <c r="I371" s="83"/>
      <c r="J371" s="46"/>
      <c r="K371" s="84"/>
      <c r="L371" s="46"/>
      <c r="M371" s="46"/>
      <c r="N371" s="46"/>
      <c r="O371" s="1"/>
      <c r="P371"/>
      <c r="Q371"/>
    </row>
    <row r="372" spans="1:17" s="48" customFormat="1" x14ac:dyDescent="0.25">
      <c r="B372"/>
      <c r="C372" s="39"/>
      <c r="D372" s="81"/>
      <c r="E372" s="32"/>
      <c r="F372" s="46"/>
      <c r="G372" s="46"/>
      <c r="H372" s="83"/>
      <c r="I372" s="83"/>
      <c r="J372" s="46"/>
      <c r="K372" s="84"/>
      <c r="L372" s="46"/>
      <c r="M372" s="46"/>
      <c r="N372" s="46"/>
      <c r="O372" s="1"/>
      <c r="P372"/>
      <c r="Q372"/>
    </row>
    <row r="373" spans="1:17" s="48" customFormat="1" x14ac:dyDescent="0.25">
      <c r="B373"/>
      <c r="C373" s="39"/>
      <c r="D373" s="81"/>
      <c r="E373" s="32"/>
      <c r="F373" s="46"/>
      <c r="G373" s="46"/>
      <c r="H373" s="83"/>
      <c r="I373" s="83"/>
      <c r="J373" s="46"/>
      <c r="K373" s="84"/>
      <c r="L373" s="46"/>
      <c r="M373" s="46"/>
      <c r="N373" s="46"/>
      <c r="O373" s="1"/>
      <c r="P373"/>
      <c r="Q373"/>
    </row>
    <row r="374" spans="1:17" s="48" customFormat="1" ht="15.75" thickBot="1" x14ac:dyDescent="0.3">
      <c r="B374"/>
      <c r="C374" s="39"/>
      <c r="D374" s="403"/>
      <c r="E374" s="404"/>
      <c r="F374" s="402"/>
      <c r="G374" s="43"/>
      <c r="H374" s="44"/>
      <c r="I374" s="44"/>
      <c r="J374" s="40"/>
      <c r="K374" s="45"/>
      <c r="L374" s="46"/>
      <c r="M374" s="46"/>
      <c r="N374" s="43"/>
      <c r="O374" s="1"/>
      <c r="P374"/>
      <c r="Q374"/>
    </row>
    <row r="375" spans="1:17" s="1" customFormat="1" x14ac:dyDescent="0.25">
      <c r="A375"/>
      <c r="B375"/>
      <c r="C375" s="39"/>
      <c r="D375" s="409"/>
      <c r="E375" s="409"/>
      <c r="F375" s="409"/>
      <c r="G375" s="410" t="s">
        <v>64</v>
      </c>
      <c r="H375" s="411"/>
      <c r="I375" s="411"/>
      <c r="J375" s="411"/>
      <c r="K375" s="410"/>
      <c r="L375" s="46"/>
      <c r="M375" s="46"/>
      <c r="N375" s="47" t="s">
        <v>30</v>
      </c>
      <c r="P375"/>
      <c r="Q375"/>
    </row>
    <row r="376" spans="1:17" s="48" customFormat="1" x14ac:dyDescent="0.25">
      <c r="B376"/>
      <c r="C376" s="39"/>
      <c r="D376" s="412"/>
      <c r="E376" s="412"/>
      <c r="F376" s="412"/>
      <c r="G376" s="412" t="s">
        <v>31</v>
      </c>
      <c r="H376" s="412"/>
      <c r="I376" s="412"/>
      <c r="J376" s="412"/>
      <c r="K376" s="412"/>
      <c r="L376" s="46"/>
      <c r="M376" s="46"/>
      <c r="N376" s="49" t="s">
        <v>32</v>
      </c>
      <c r="O376" s="1"/>
      <c r="P376"/>
      <c r="Q376"/>
    </row>
    <row r="377" spans="1:17" s="48" customFormat="1" x14ac:dyDescent="0.25">
      <c r="B377"/>
      <c r="C377" s="39"/>
      <c r="D377" s="81"/>
      <c r="E377" s="32"/>
      <c r="F377" s="46"/>
      <c r="G377" s="46"/>
      <c r="H377" s="83"/>
      <c r="I377" s="83"/>
      <c r="J377" s="46"/>
      <c r="K377" s="84"/>
      <c r="L377" s="43"/>
      <c r="M377" s="43"/>
      <c r="N377" s="405"/>
      <c r="O377" s="1"/>
      <c r="P377"/>
      <c r="Q377"/>
    </row>
    <row r="378" spans="1:17" s="48" customFormat="1" x14ac:dyDescent="0.25">
      <c r="B378"/>
      <c r="C378" s="39"/>
      <c r="D378" s="81"/>
      <c r="E378" s="32"/>
      <c r="F378" s="46"/>
      <c r="G378" s="46"/>
      <c r="H378" s="83"/>
      <c r="I378" s="83"/>
      <c r="J378" s="46"/>
      <c r="K378" s="84"/>
      <c r="L378" s="43"/>
      <c r="M378" s="43"/>
      <c r="N378" s="405"/>
      <c r="O378" s="1"/>
      <c r="P378"/>
      <c r="Q378"/>
    </row>
    <row r="379" spans="1:17" s="48" customFormat="1" x14ac:dyDescent="0.25">
      <c r="B379"/>
      <c r="C379" s="39"/>
      <c r="D379" s="81"/>
      <c r="E379" s="32"/>
      <c r="F379" s="46"/>
      <c r="G379" s="46"/>
      <c r="H379" s="83"/>
      <c r="I379" s="83"/>
      <c r="J379" s="46"/>
      <c r="K379" s="84"/>
      <c r="L379" s="43"/>
      <c r="M379" s="43"/>
      <c r="N379" s="405"/>
      <c r="O379" s="1"/>
      <c r="P379"/>
      <c r="Q379"/>
    </row>
    <row r="380" spans="1:17" s="48" customFormat="1" x14ac:dyDescent="0.25">
      <c r="B380"/>
      <c r="C380" s="39"/>
      <c r="D380" s="81"/>
      <c r="E380" s="32"/>
      <c r="F380" s="46"/>
      <c r="G380" s="46"/>
      <c r="H380" s="83"/>
      <c r="I380" s="83"/>
      <c r="J380" s="46"/>
      <c r="K380" s="84"/>
      <c r="L380" s="43"/>
      <c r="M380" s="43"/>
      <c r="N380" s="305"/>
      <c r="O380" s="1"/>
      <c r="P380"/>
      <c r="Q380"/>
    </row>
    <row r="381" spans="1:17" s="48" customFormat="1" x14ac:dyDescent="0.25">
      <c r="B381"/>
      <c r="C381" s="39"/>
      <c r="D381" s="81"/>
      <c r="E381" s="32"/>
      <c r="F381" s="46"/>
      <c r="G381" s="46"/>
      <c r="H381" s="83"/>
      <c r="I381" s="83"/>
      <c r="J381" s="46"/>
      <c r="K381" s="84"/>
      <c r="L381" s="43"/>
      <c r="M381" s="43"/>
      <c r="N381" s="405"/>
      <c r="O381" s="1"/>
      <c r="P381"/>
      <c r="Q381"/>
    </row>
    <row r="382" spans="1:17" s="48" customFormat="1" x14ac:dyDescent="0.25">
      <c r="B382"/>
      <c r="C382" s="39"/>
      <c r="D382" s="81"/>
      <c r="E382" s="32"/>
      <c r="F382" s="46"/>
      <c r="G382" s="46"/>
      <c r="H382" s="83"/>
      <c r="I382" s="83"/>
      <c r="J382" s="46"/>
      <c r="K382" s="84"/>
      <c r="L382" s="43"/>
      <c r="M382" s="43"/>
      <c r="N382" s="406"/>
      <c r="O382" s="1"/>
      <c r="P382"/>
      <c r="Q382"/>
    </row>
    <row r="383" spans="1:17" s="48" customFormat="1" x14ac:dyDescent="0.25">
      <c r="B383"/>
      <c r="C383" s="39"/>
      <c r="D383" s="81"/>
      <c r="E383" s="32"/>
      <c r="F383" s="46"/>
      <c r="G383" s="46"/>
      <c r="H383" s="83"/>
      <c r="I383" s="83"/>
      <c r="J383" s="46"/>
      <c r="K383" s="84"/>
      <c r="L383" s="43"/>
      <c r="M383" s="43"/>
      <c r="N383" s="339"/>
      <c r="O383" s="1"/>
      <c r="P383"/>
      <c r="Q383"/>
    </row>
    <row r="384" spans="1:17" s="1" customFormat="1" x14ac:dyDescent="0.25">
      <c r="B384"/>
      <c r="C384" s="39"/>
      <c r="D384" s="81"/>
      <c r="E384" s="32"/>
      <c r="F384" s="46"/>
      <c r="G384" s="46"/>
      <c r="H384" s="83"/>
      <c r="I384" s="83"/>
      <c r="J384" s="46"/>
      <c r="K384" s="84"/>
      <c r="L384" s="43"/>
      <c r="M384" s="43"/>
      <c r="N384" s="193"/>
      <c r="P384"/>
      <c r="Q384"/>
    </row>
    <row r="385" spans="2:17" s="1" customFormat="1" x14ac:dyDescent="0.25">
      <c r="B385"/>
      <c r="C385"/>
      <c r="D385" s="407"/>
      <c r="E385"/>
      <c r="F385"/>
      <c r="G385"/>
      <c r="H385" s="83"/>
      <c r="I385" s="83"/>
      <c r="J385"/>
      <c r="K385" s="83"/>
      <c r="L385" s="408"/>
      <c r="M385" s="408"/>
      <c r="N385" s="193"/>
      <c r="P385"/>
      <c r="Q385"/>
    </row>
    <row r="388" spans="2:17" s="1" customFormat="1" x14ac:dyDescent="0.25">
      <c r="B388"/>
      <c r="C388"/>
      <c r="D388" s="407"/>
      <c r="E388"/>
      <c r="F388"/>
      <c r="G388"/>
      <c r="H388" s="83"/>
      <c r="I388" s="83"/>
      <c r="J388"/>
      <c r="K388" s="83"/>
      <c r="L388"/>
      <c r="M388"/>
      <c r="N388" s="23"/>
      <c r="P388"/>
      <c r="Q388"/>
    </row>
  </sheetData>
  <mergeCells count="102">
    <mergeCell ref="C1:N1"/>
    <mergeCell ref="C2:N2"/>
    <mergeCell ref="C4:N4"/>
    <mergeCell ref="D21:F21"/>
    <mergeCell ref="G21:K21"/>
    <mergeCell ref="C36:N36"/>
    <mergeCell ref="C42:L42"/>
    <mergeCell ref="C50:N50"/>
    <mergeCell ref="D58:F58"/>
    <mergeCell ref="G58:K58"/>
    <mergeCell ref="D22:F22"/>
    <mergeCell ref="G22:K22"/>
    <mergeCell ref="C26:N26"/>
    <mergeCell ref="C27:N27"/>
    <mergeCell ref="C29:N29"/>
    <mergeCell ref="C73:N73"/>
    <mergeCell ref="D88:F88"/>
    <mergeCell ref="G88:K88"/>
    <mergeCell ref="D89:F89"/>
    <mergeCell ref="G89:K89"/>
    <mergeCell ref="D59:F59"/>
    <mergeCell ref="G59:K59"/>
    <mergeCell ref="C61:N61"/>
    <mergeCell ref="C62:N62"/>
    <mergeCell ref="C64:N64"/>
    <mergeCell ref="D125:F125"/>
    <mergeCell ref="G125:K125"/>
    <mergeCell ref="D126:F126"/>
    <mergeCell ref="G126:K126"/>
    <mergeCell ref="C94:N94"/>
    <mergeCell ref="C95:N95"/>
    <mergeCell ref="C97:N97"/>
    <mergeCell ref="C106:N106"/>
    <mergeCell ref="C115:N115"/>
    <mergeCell ref="D158:F158"/>
    <mergeCell ref="G158:K158"/>
    <mergeCell ref="D159:F159"/>
    <mergeCell ref="G159:K159"/>
    <mergeCell ref="C128:N128"/>
    <mergeCell ref="C129:N129"/>
    <mergeCell ref="C131:L131"/>
    <mergeCell ref="C140:L140"/>
    <mergeCell ref="C147:N147"/>
    <mergeCell ref="D185:F185"/>
    <mergeCell ref="G185:K185"/>
    <mergeCell ref="C195:N195"/>
    <mergeCell ref="C196:N196"/>
    <mergeCell ref="C199:N199"/>
    <mergeCell ref="C162:N162"/>
    <mergeCell ref="C163:N163"/>
    <mergeCell ref="C165:N165"/>
    <mergeCell ref="D184:F184"/>
    <mergeCell ref="G184:K184"/>
    <mergeCell ref="C227:N227"/>
    <mergeCell ref="C228:N228"/>
    <mergeCell ref="C230:N230"/>
    <mergeCell ref="C240:N240"/>
    <mergeCell ref="C247:N247"/>
    <mergeCell ref="C207:N207"/>
    <mergeCell ref="D221:F221"/>
    <mergeCell ref="G221:K221"/>
    <mergeCell ref="D222:F222"/>
    <mergeCell ref="G222:K222"/>
    <mergeCell ref="C258:N258"/>
    <mergeCell ref="C259:N259"/>
    <mergeCell ref="C262:N262"/>
    <mergeCell ref="C269:N269"/>
    <mergeCell ref="D278:F278"/>
    <mergeCell ref="G278:K278"/>
    <mergeCell ref="D255:F255"/>
    <mergeCell ref="G255:K255"/>
    <mergeCell ref="D256:F256"/>
    <mergeCell ref="G256:K256"/>
    <mergeCell ref="C293:N293"/>
    <mergeCell ref="C301:N301"/>
    <mergeCell ref="D313:F313"/>
    <mergeCell ref="G313:K313"/>
    <mergeCell ref="D279:F279"/>
    <mergeCell ref="G279:K279"/>
    <mergeCell ref="C281:N281"/>
    <mergeCell ref="C282:N282"/>
    <mergeCell ref="C284:N284"/>
    <mergeCell ref="C331:N331"/>
    <mergeCell ref="D343:F343"/>
    <mergeCell ref="G343:K343"/>
    <mergeCell ref="D344:F344"/>
    <mergeCell ref="G344:K344"/>
    <mergeCell ref="D314:F314"/>
    <mergeCell ref="G314:K314"/>
    <mergeCell ref="C315:N315"/>
    <mergeCell ref="C316:N316"/>
    <mergeCell ref="C318:N318"/>
    <mergeCell ref="D375:F375"/>
    <mergeCell ref="G375:K375"/>
    <mergeCell ref="D376:F376"/>
    <mergeCell ref="G376:K376"/>
    <mergeCell ref="C350:N350"/>
    <mergeCell ref="C351:N351"/>
    <mergeCell ref="C353:N353"/>
    <mergeCell ref="C361:N361"/>
    <mergeCell ref="D369:E369"/>
    <mergeCell ref="D370:F370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7" max="16383" man="1"/>
    <brk id="161" max="16383" man="1"/>
    <brk id="194" max="16383" man="1"/>
    <brk id="257" max="16383" man="1"/>
    <brk id="280" max="16383" man="1"/>
    <brk id="3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ENE 19</vt:lpstr>
      <vt:lpstr>'2 ENE 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admin</cp:lastModifiedBy>
  <dcterms:created xsi:type="dcterms:W3CDTF">2019-02-01T19:19:47Z</dcterms:created>
  <dcterms:modified xsi:type="dcterms:W3CDTF">2019-02-13T05:03:52Z</dcterms:modified>
</cp:coreProperties>
</file>