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2 ABR" sheetId="1" r:id="rId1"/>
  </sheets>
  <definedNames>
    <definedName name="_xlnm.Print_Area" localSheetId="0">'2 ABR'!$A$1:$N$93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F93" i="1"/>
  <c r="H92" i="1"/>
  <c r="E92" i="1"/>
  <c r="N92" i="1" s="1"/>
  <c r="N91" i="1"/>
  <c r="H91" i="1"/>
  <c r="N90" i="1"/>
  <c r="H90" i="1"/>
  <c r="N89" i="1"/>
  <c r="H89" i="1"/>
  <c r="N88" i="1"/>
  <c r="H88" i="1"/>
  <c r="G88" i="1"/>
  <c r="F88" i="1"/>
  <c r="N87" i="1"/>
  <c r="H87" i="1"/>
  <c r="G87" i="1"/>
  <c r="F87" i="1"/>
  <c r="N86" i="1"/>
  <c r="H86" i="1"/>
  <c r="G86" i="1"/>
  <c r="F86" i="1"/>
  <c r="N85" i="1"/>
  <c r="H85" i="1"/>
  <c r="N84" i="1"/>
  <c r="H84" i="1"/>
  <c r="N83" i="1"/>
  <c r="H83" i="1"/>
  <c r="G83" i="1"/>
  <c r="F83" i="1"/>
  <c r="E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N73" i="1"/>
  <c r="H73" i="1"/>
  <c r="G73" i="1"/>
  <c r="F73" i="1"/>
  <c r="N72" i="1"/>
  <c r="H71" i="1"/>
  <c r="N70" i="1"/>
  <c r="H70" i="1"/>
  <c r="G70" i="1"/>
  <c r="F70" i="1"/>
  <c r="N69" i="1"/>
  <c r="H69" i="1"/>
  <c r="N68" i="1"/>
  <c r="H68" i="1"/>
  <c r="G68" i="1"/>
  <c r="F68" i="1"/>
  <c r="E67" i="1"/>
  <c r="H66" i="1"/>
  <c r="N66" i="1" s="1"/>
  <c r="H65" i="1"/>
  <c r="N65" i="1" s="1"/>
  <c r="H64" i="1"/>
  <c r="N63" i="1"/>
  <c r="H63" i="1"/>
  <c r="N62" i="1"/>
  <c r="H62" i="1"/>
  <c r="G62" i="1"/>
  <c r="F62" i="1"/>
  <c r="N61" i="1"/>
  <c r="H61" i="1"/>
  <c r="G61" i="1"/>
  <c r="F61" i="1"/>
  <c r="N60" i="1"/>
  <c r="H60" i="1"/>
  <c r="G60" i="1"/>
  <c r="F60" i="1"/>
  <c r="N59" i="1"/>
  <c r="H59" i="1"/>
  <c r="G59" i="1"/>
  <c r="F59" i="1"/>
  <c r="N58" i="1"/>
  <c r="H58" i="1"/>
  <c r="N57" i="1"/>
  <c r="H57" i="1"/>
  <c r="N56" i="1"/>
  <c r="H56" i="1"/>
  <c r="G56" i="1"/>
  <c r="F56" i="1"/>
  <c r="N55" i="1"/>
  <c r="H55" i="1"/>
  <c r="N54" i="1"/>
  <c r="H54" i="1"/>
  <c r="G54" i="1"/>
  <c r="F54" i="1"/>
  <c r="E53" i="1"/>
  <c r="H52" i="1"/>
  <c r="N52" i="1" s="1"/>
  <c r="H51" i="1"/>
  <c r="F51" i="1"/>
  <c r="H50" i="1"/>
  <c r="F50" i="1"/>
  <c r="N49" i="1"/>
  <c r="N48" i="1"/>
  <c r="H48" i="1"/>
  <c r="G48" i="1"/>
  <c r="F48" i="1"/>
  <c r="N47" i="1"/>
  <c r="H47" i="1"/>
  <c r="N46" i="1"/>
  <c r="H46" i="1"/>
  <c r="N45" i="1"/>
  <c r="H45" i="1"/>
  <c r="G45" i="1"/>
  <c r="F45" i="1"/>
  <c r="N44" i="1"/>
  <c r="H44" i="1"/>
  <c r="G44" i="1"/>
  <c r="F44" i="1"/>
  <c r="N43" i="1"/>
  <c r="H43" i="1"/>
  <c r="G43" i="1"/>
  <c r="F43" i="1"/>
  <c r="N42" i="1"/>
  <c r="H42" i="1"/>
  <c r="G42" i="1"/>
  <c r="F42" i="1"/>
  <c r="N41" i="1"/>
  <c r="H41" i="1"/>
  <c r="G41" i="1"/>
  <c r="F41" i="1"/>
  <c r="N40" i="1"/>
  <c r="H40" i="1"/>
  <c r="G40" i="1"/>
  <c r="F40" i="1"/>
  <c r="N39" i="1"/>
  <c r="H39" i="1"/>
  <c r="N38" i="1"/>
  <c r="H38" i="1"/>
  <c r="G38" i="1"/>
  <c r="H37" i="1"/>
  <c r="N37" i="1" s="1"/>
  <c r="H36" i="1"/>
  <c r="F36" i="1"/>
  <c r="H35" i="1"/>
  <c r="G35" i="1" s="1"/>
  <c r="F35" i="1"/>
  <c r="E35" i="1"/>
  <c r="N35" i="1" s="1"/>
  <c r="E34" i="1"/>
  <c r="H34" i="1" s="1"/>
  <c r="H33" i="1"/>
  <c r="F33" i="1"/>
  <c r="H32" i="1"/>
  <c r="N32" i="1" s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N16" i="1" s="1"/>
  <c r="H15" i="1"/>
  <c r="F15" i="1"/>
  <c r="H14" i="1"/>
  <c r="N14" i="1" s="1"/>
  <c r="H13" i="1"/>
  <c r="F13" i="1"/>
  <c r="H12" i="1"/>
  <c r="F12" i="1"/>
  <c r="H11" i="1"/>
  <c r="F11" i="1"/>
  <c r="N10" i="1"/>
  <c r="H10" i="1"/>
  <c r="N9" i="1"/>
  <c r="H9" i="1"/>
  <c r="G9" i="1"/>
  <c r="F9" i="1"/>
  <c r="N8" i="1"/>
  <c r="H8" i="1"/>
  <c r="G8" i="1"/>
  <c r="F8" i="1"/>
  <c r="N7" i="1"/>
  <c r="H7" i="1"/>
  <c r="N6" i="1"/>
  <c r="H6" i="1"/>
  <c r="G6" i="1"/>
  <c r="F6" i="1"/>
  <c r="N5" i="1"/>
  <c r="H5" i="1"/>
  <c r="G5" i="1"/>
  <c r="F5" i="1"/>
  <c r="N4" i="1"/>
  <c r="H4" i="1"/>
  <c r="G4" i="1"/>
  <c r="F4" i="1"/>
  <c r="N3" i="1"/>
  <c r="H3" i="1"/>
  <c r="G3" i="1"/>
  <c r="F3" i="1"/>
  <c r="N2" i="1"/>
  <c r="H2" i="1"/>
  <c r="N11" i="1" l="1"/>
  <c r="G11" i="1"/>
  <c r="N12" i="1"/>
  <c r="G12" i="1"/>
  <c r="N13" i="1"/>
  <c r="G13" i="1"/>
  <c r="N17" i="1"/>
  <c r="G17" i="1"/>
  <c r="N18" i="1"/>
  <c r="G18" i="1"/>
  <c r="N19" i="1"/>
  <c r="G19" i="1"/>
  <c r="N20" i="1"/>
  <c r="G20" i="1"/>
  <c r="N21" i="1"/>
  <c r="G21" i="1"/>
  <c r="N22" i="1"/>
  <c r="G22" i="1"/>
  <c r="N23" i="1"/>
  <c r="G23" i="1"/>
  <c r="N24" i="1"/>
  <c r="G24" i="1"/>
  <c r="N25" i="1"/>
  <c r="G25" i="1"/>
  <c r="N26" i="1"/>
  <c r="G26" i="1"/>
  <c r="N27" i="1"/>
  <c r="G27" i="1"/>
  <c r="N28" i="1"/>
  <c r="G28" i="1"/>
  <c r="N29" i="1"/>
  <c r="G29" i="1"/>
  <c r="N30" i="1"/>
  <c r="G30" i="1"/>
  <c r="N31" i="1"/>
  <c r="G31" i="1"/>
  <c r="N36" i="1"/>
  <c r="G36" i="1"/>
  <c r="N64" i="1"/>
  <c r="G64" i="1"/>
  <c r="N71" i="1"/>
  <c r="G71" i="1"/>
  <c r="N74" i="1"/>
  <c r="G74" i="1"/>
  <c r="N75" i="1"/>
  <c r="G75" i="1"/>
  <c r="N76" i="1"/>
  <c r="G76" i="1"/>
  <c r="N77" i="1"/>
  <c r="G77" i="1"/>
  <c r="N78" i="1"/>
  <c r="G78" i="1"/>
  <c r="N79" i="1"/>
  <c r="G79" i="1"/>
  <c r="N80" i="1"/>
  <c r="G80" i="1"/>
  <c r="N81" i="1"/>
  <c r="G81" i="1"/>
  <c r="N15" i="1"/>
  <c r="G15" i="1"/>
  <c r="N33" i="1"/>
  <c r="G33" i="1"/>
  <c r="N34" i="1"/>
  <c r="N50" i="1"/>
  <c r="G50" i="1"/>
  <c r="N51" i="1"/>
  <c r="G51" i="1"/>
  <c r="H53" i="1"/>
  <c r="G53" i="1" s="1"/>
  <c r="F53" i="1"/>
  <c r="N53" i="1"/>
  <c r="H67" i="1"/>
  <c r="G67" i="1" s="1"/>
  <c r="F67" i="1"/>
  <c r="N67" i="1"/>
  <c r="H82" i="1"/>
  <c r="G82" i="1" s="1"/>
  <c r="F82" i="1"/>
  <c r="N82" i="1"/>
  <c r="N93" i="1"/>
  <c r="G93" i="1"/>
</calcChain>
</file>

<file path=xl/sharedStrings.xml><?xml version="1.0" encoding="utf-8"?>
<sst xmlns="http://schemas.openxmlformats.org/spreadsheetml/2006/main" count="196" uniqueCount="168">
  <si>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</si>
  <si>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</si>
  <si>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</si>
  <si>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</si>
  <si>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</si>
  <si>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</si>
  <si>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</si>
  <si>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</si>
  <si>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</si>
  <si>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</si>
  <si>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</si>
  <si>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</si>
  <si>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 xml:space="preserve">AARON DONATO DE LA CRUZ </t>
  </si>
  <si>
    <t>DIRECTOR DE INFORMATICA</t>
  </si>
  <si>
    <t>ALBERTO RAMOS CASILLAS</t>
  </si>
  <si>
    <t xml:space="preserve">ENCARGADO DE MODULO </t>
  </si>
  <si>
    <t>ALEJANDRO RANGEL GUZMAN</t>
  </si>
  <si>
    <t>CHOFER DE DE ASEO PUBLICO</t>
  </si>
  <si>
    <t>ALICIA LOPEZ RODRIGUEZ</t>
  </si>
  <si>
    <t>INTENDENTE</t>
  </si>
  <si>
    <t>ALMA LIZETH GONZALEZ GUITRON</t>
  </si>
  <si>
    <t>ANA LAURA LOERA DE LA CRUZ</t>
  </si>
  <si>
    <t>AUXILIAR DE COMUNICACIÓN SOCIAL</t>
  </si>
  <si>
    <t>ANA PATRICIA VACA PEREZ</t>
  </si>
  <si>
    <t>ENC. DE HDA.MPAL.</t>
  </si>
  <si>
    <t>ANGEL PADILLA DE LA CRUZ</t>
  </si>
  <si>
    <t>ENC. DE AGUA POTABLE CUAUTLA</t>
  </si>
  <si>
    <t>ARELI VILLEGAS ZABALZA</t>
  </si>
  <si>
    <t>AUXILIAR DE TESORERIA</t>
  </si>
  <si>
    <t>ARTURO MONTES GOMEZ</t>
  </si>
  <si>
    <t>PARQUES Y JAR</t>
  </si>
  <si>
    <t>BLANCA ELENA PALOS RODRIGUEZ</t>
  </si>
  <si>
    <t>SECRETARIA PARTICULAR DE PRESIDENCIA</t>
  </si>
  <si>
    <t>BLANCA ELIZABETH BARTOLO BARAJAS</t>
  </si>
  <si>
    <t>REPART OFC Y CARTAS</t>
  </si>
  <si>
    <t>BRENDA YULISSA ALMEJO MARTINEZ</t>
  </si>
  <si>
    <t>SECRETARIA</t>
  </si>
  <si>
    <t>CANDELARIO SANTANA OLIVEROS</t>
  </si>
  <si>
    <t>REGIDOR</t>
  </si>
  <si>
    <t>CARLOS MANUEL TORO FUENTES</t>
  </si>
  <si>
    <t>AUXILIAR DE OBRAS PUBLICAS.</t>
  </si>
  <si>
    <t>CARMEN RODRIGUEZ JIMENEZ</t>
  </si>
  <si>
    <t>DANIEL CAMPOS NAVA</t>
  </si>
  <si>
    <t>AUXILIAR  DE PROTECCION CIVIL</t>
  </si>
  <si>
    <t>DAVID IBARRA MORAN</t>
  </si>
  <si>
    <t>DULCE OLIVIA CASTELLON ROBLES</t>
  </si>
  <si>
    <t>EFREN ANAYA GARCIA</t>
  </si>
  <si>
    <t>ELIGIO GARCIA AGUILAR</t>
  </si>
  <si>
    <t>FONTANERO</t>
  </si>
  <si>
    <t>EMMANUEL LOPEZ RODRIGUEZ</t>
  </si>
  <si>
    <t>AUXILIAR DE DEPORTE</t>
  </si>
  <si>
    <t xml:space="preserve">ENARBOL ESTRADA RODRIGUEZ </t>
  </si>
  <si>
    <t>CHOFER DE AMBULANCIA</t>
  </si>
  <si>
    <t>FIDEL FREGOSO RODRIGUEZ</t>
  </si>
  <si>
    <t>AUXILIAR DE FONTANERO</t>
  </si>
  <si>
    <t>FRANCISCO ANTONIO FRANCO GARCIA</t>
  </si>
  <si>
    <t>TERAPEUTA UBR</t>
  </si>
  <si>
    <t>GUADALUPE J. BAÑUELOS DELGADILLO</t>
  </si>
  <si>
    <t>HECTOR FRANCISCO LOPEZ MARTINEZ</t>
  </si>
  <si>
    <t>HUMBERTO IBARRA MONTES</t>
  </si>
  <si>
    <t>OFICIAL MAYOR</t>
  </si>
  <si>
    <t>ISMAEL FLORES TOSCANO</t>
  </si>
  <si>
    <t>JAVIER GUERRERO CARDENAS</t>
  </si>
  <si>
    <t>ENC.DE EGRESOS E INGRESOS</t>
  </si>
  <si>
    <t>JESSICA LIZZETH GOMEZ ZABALZA</t>
  </si>
  <si>
    <t xml:space="preserve">SECRETARIA DE FOMENTO AGROPECUARIO </t>
  </si>
  <si>
    <t>JOEL RAMÍREZ ORTÍZ</t>
  </si>
  <si>
    <t>DIRECTOR DE PROTECCION CIVIL</t>
  </si>
  <si>
    <t>JORGE DANIEL DE LA CRUZ MORA</t>
  </si>
  <si>
    <t>DIRECTOR DE TURISMO</t>
  </si>
  <si>
    <t>JOSE DE JESUS DE LA CRUZ RAMOS</t>
  </si>
  <si>
    <t>DIRECTOR DE CATASTRO</t>
  </si>
  <si>
    <t>JOSE DE JESUS GARCIA HERNANDEZ</t>
  </si>
  <si>
    <t>REC. DE BASURA</t>
  </si>
  <si>
    <t>JOSE ENRIQUE VARGAS REYNAGA</t>
  </si>
  <si>
    <t>AUXILIAR  DE TRANSPARENCIA</t>
  </si>
  <si>
    <t>JOSE GUADALUPE MARTINEZ LEDEZMA</t>
  </si>
  <si>
    <t>JOSE ISAIAS BARREDA GOMEZ</t>
  </si>
  <si>
    <t>DIRECTOR DE OBRAS PUBLICAS</t>
  </si>
  <si>
    <t>JOSE LUIS GONZALEZ LOPEZ</t>
  </si>
  <si>
    <t>MANTENIMIENTO</t>
  </si>
  <si>
    <t>JOSE LUIS RODRIGUEZ HERNANDEZ</t>
  </si>
  <si>
    <t>DIRECTOR DE FOMENTO AGROPECUARIO</t>
  </si>
  <si>
    <t>JOSE LUIS SALAZAR ENCISO</t>
  </si>
  <si>
    <t>DOMO DEPORTIVO</t>
  </si>
  <si>
    <t>JOSE RODRIGUEZ JIMENEZ</t>
  </si>
  <si>
    <t>ELECTRICISTA</t>
  </si>
  <si>
    <t>JOSE TORRES DIAZ</t>
  </si>
  <si>
    <t>JUAN CARLOS ALMEJO MARTINEZ</t>
  </si>
  <si>
    <t>JUAN CARLOS MARCIAL GARCIA</t>
  </si>
  <si>
    <t>MANT.URBANO</t>
  </si>
  <si>
    <t>JUAN CARLOS PEREZ RENTERIA</t>
  </si>
  <si>
    <t>AUXILIAR DE AGUA POTABLE</t>
  </si>
  <si>
    <t>JUAN MANUEL ESTRELLA JIMENEZ</t>
  </si>
  <si>
    <t>PRESIDENTE</t>
  </si>
  <si>
    <t>JUAN MANUEL TORRES ARREOLA</t>
  </si>
  <si>
    <t>PROYECTISTA</t>
  </si>
  <si>
    <t>JUAN PADILLA DE LA CRUZ</t>
  </si>
  <si>
    <t>ASEO DE U. DEP.</t>
  </si>
  <si>
    <t>JUAN RAMON LOPEZ RAMOS</t>
  </si>
  <si>
    <t>LESLSY ESMERALDA BRAMBILA CAZAREZ</t>
  </si>
  <si>
    <t>LILIANA VANESSA AZPEITIA SOLTERO</t>
  </si>
  <si>
    <t>OFICIAL REGISTRO CIVIL</t>
  </si>
  <si>
    <t>LORENZO ESTRADA RODIGUEZ</t>
  </si>
  <si>
    <t>ENC. DE AGUA POTABLE TOTOTLAN</t>
  </si>
  <si>
    <t>LUIS FELIPE SOLTERO BARAJAS</t>
  </si>
  <si>
    <t>DIRECTOR DE CULTURA</t>
  </si>
  <si>
    <t>LUIS VARGAS RANGEL</t>
  </si>
  <si>
    <t>SECRETARIO GENERAL</t>
  </si>
  <si>
    <t>LUZ ESTHER ANAYA LEDESMA</t>
  </si>
  <si>
    <t>DIRECTOR</t>
  </si>
  <si>
    <t>MARIA AZUCENA ALMEJO DE LA CRUZ</t>
  </si>
  <si>
    <t>MARIA DE JESUS RODRIGUEZ JIMENEZ</t>
  </si>
  <si>
    <t>MARIA DE LOS ANGELES MORAN CASTILLO</t>
  </si>
  <si>
    <t>ASEADORA</t>
  </si>
  <si>
    <t>MARIA ESTHER VARGAS REYES</t>
  </si>
  <si>
    <t>MARIA GUADALUPE PEREZ DE LA CRUZ</t>
  </si>
  <si>
    <t>ASD DE LA PLAZA</t>
  </si>
  <si>
    <t>MARIA ISABEL GARCIA TOVAR</t>
  </si>
  <si>
    <t>AUXILIAR DE CULTURA</t>
  </si>
  <si>
    <t>MARIA LOURDES RANGEL VARGAS</t>
  </si>
  <si>
    <t>MARLENE ESTRELLA JIMENEZ</t>
  </si>
  <si>
    <t>ODONTOLOGA</t>
  </si>
  <si>
    <t>MARTHA EDITH ARCEO SOLTERO</t>
  </si>
  <si>
    <t xml:space="preserve">RECEPCIONISTA </t>
  </si>
  <si>
    <t>MIGUEL MACARIO PEÑA GUITRON</t>
  </si>
  <si>
    <t>CONTRALOR, EDUCACION  Y PROMOCION ECONOMINCA</t>
  </si>
  <si>
    <t>MIRIAM ZENAIDA MONTES BRISEÑO</t>
  </si>
  <si>
    <t>SINDICO</t>
  </si>
  <si>
    <t>MONICA SOFIA TORO FUENTES</t>
  </si>
  <si>
    <t>DIRECTOR DE ECOLOGIA</t>
  </si>
  <si>
    <t>NORBERTO GONZALEZ BARAJAS</t>
  </si>
  <si>
    <t>CHOFER</t>
  </si>
  <si>
    <t>NORMA ELVIRA RODRIGUEZ ARCEO</t>
  </si>
  <si>
    <t>ASD DE DOMO DEPORTIVO</t>
  </si>
  <si>
    <t>NORMA YULIANA SAUZA SOLTERO</t>
  </si>
  <si>
    <t>ENC, DE CASA DE LA CULTURA</t>
  </si>
  <si>
    <t>ORALIA RAMOS MONTES</t>
  </si>
  <si>
    <t>JUEZ MUNICIPAL</t>
  </si>
  <si>
    <t>RAFAILA ASUNCION BARTOLO GUITRON</t>
  </si>
  <si>
    <t>RICARDO GARCIA FUENTES</t>
  </si>
  <si>
    <t>RICARDO PONCE OROZCO</t>
  </si>
  <si>
    <t>AUXILIAR</t>
  </si>
  <si>
    <t>ROBERTO CARLOS RAMIREZ HERNANDEZ</t>
  </si>
  <si>
    <t>ROBERTO CARLOS ROBLES GARCIA</t>
  </si>
  <si>
    <t>RODOLFO CASILLAS MACIAS</t>
  </si>
  <si>
    <t>RUBEN FUENTES IBARRA</t>
  </si>
  <si>
    <t>RUBEN RODRIGUEZ GONZALEZ</t>
  </si>
  <si>
    <t>DIRECTOR DE DEPORTE</t>
  </si>
  <si>
    <t>SALVADOR SALGADO CASTELLON</t>
  </si>
  <si>
    <t>SALVADOR VILLASEÑOR MACEDO</t>
  </si>
  <si>
    <t>MEDICO VETERINARIO</t>
  </si>
  <si>
    <t>SANDRA SIRENIA SOLTERO BARAJAS</t>
  </si>
  <si>
    <t>TITULAR DE TRANSPARENCIA</t>
  </si>
  <si>
    <t>SILVIA GUADALUPE GOMEZ GARCIA</t>
  </si>
  <si>
    <t>AUXILIAR DE HDA. MPAL</t>
  </si>
  <si>
    <t>SILVIA ROSARIO VELAZCO  PIÑA</t>
  </si>
  <si>
    <t>SILVIA YANETH DIAZ LAUREANO</t>
  </si>
  <si>
    <t>SIMON RANGEL SANCHEZ</t>
  </si>
  <si>
    <t>SONIA DE LA CRUZ MORAN</t>
  </si>
  <si>
    <t>SECRETARIA PARTICULAR DE OBRAS PUBLICAS</t>
  </si>
  <si>
    <t>SUSANA  ARACELI GONZALEZ CONTRERAS</t>
  </si>
  <si>
    <t>SECRETARIA DE REGISTRO CIVIL</t>
  </si>
  <si>
    <t>TAIDE CHAVEZ CURIEL</t>
  </si>
  <si>
    <t>TITULAR IMM</t>
  </si>
  <si>
    <t>VICTOR ALFONSO SANCHEZ CONTRERAS</t>
  </si>
  <si>
    <t>AUXILIAR DE INFORMATICA</t>
  </si>
  <si>
    <t>VIDAL RECENDIZ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</si>
</sst>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 shrinkToFi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7" fillId="0" borderId="1" xfId="4" applyFont="1" applyFill="1" applyBorder="1"/>
    <xf numFmtId="44" fontId="7" fillId="0" borderId="1" xfId="5" applyFont="1" applyFill="1" applyBorder="1" applyAlignment="1">
      <alignment wrapText="1"/>
    </xf>
    <xf numFmtId="44" fontId="7" fillId="0" borderId="1" xfId="6" applyFont="1" applyFill="1" applyBorder="1"/>
    <xf numFmtId="44" fontId="7" fillId="0" borderId="1" xfId="6" applyFont="1" applyFill="1" applyBorder="1" applyAlignment="1">
      <alignment wrapText="1"/>
    </xf>
    <xf numFmtId="0" fontId="3" fillId="0" borderId="1" xfId="7" applyFont="1" applyFill="1" applyBorder="1" applyAlignment="1">
      <alignment horizontal="left"/>
    </xf>
    <xf numFmtId="0" fontId="7" fillId="0" borderId="1" xfId="7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7" applyFont="1" applyFill="1" applyBorder="1" applyAlignment="1">
      <alignment horizontal="left" vertical="center" wrapText="1"/>
    </xf>
    <xf numFmtId="44" fontId="7" fillId="0" borderId="1" xfId="8" applyFont="1" applyFill="1" applyBorder="1"/>
    <xf numFmtId="44" fontId="7" fillId="0" borderId="1" xfId="8" applyFont="1" applyFill="1" applyBorder="1" applyAlignment="1">
      <alignment wrapText="1"/>
    </xf>
    <xf numFmtId="164" fontId="7" fillId="0" borderId="1" xfId="9" applyNumberFormat="1" applyFont="1" applyFill="1" applyBorder="1" applyAlignment="1">
      <alignment vertical="center" wrapText="1"/>
    </xf>
    <xf numFmtId="0" fontId="3" fillId="0" borderId="1" xfId="10" applyFont="1" applyFill="1" applyBorder="1" applyAlignment="1">
      <alignment horizontal="left"/>
    </xf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44" fontId="7" fillId="0" borderId="1" xfId="1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11" applyFont="1" applyFill="1" applyBorder="1"/>
    <xf numFmtId="0" fontId="6" fillId="0" borderId="1" xfId="11" applyFont="1" applyFill="1" applyBorder="1" applyAlignment="1">
      <alignment horizontal="left" vertical="center" wrapText="1"/>
    </xf>
    <xf numFmtId="0" fontId="7" fillId="0" borderId="1" xfId="11" applyFont="1" applyFill="1" applyBorder="1" applyAlignment="1">
      <alignment horizontal="center"/>
    </xf>
    <xf numFmtId="0" fontId="3" fillId="0" borderId="1" xfId="12" applyFont="1" applyFill="1" applyBorder="1"/>
    <xf numFmtId="0" fontId="6" fillId="0" borderId="1" xfId="12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/>
    </xf>
    <xf numFmtId="44" fontId="7" fillId="0" borderId="1" xfId="14" applyFont="1" applyFill="1" applyBorder="1"/>
    <xf numFmtId="44" fontId="7" fillId="0" borderId="1" xfId="15" applyFont="1" applyFill="1" applyBorder="1"/>
    <xf numFmtId="44" fontId="7" fillId="0" borderId="1" xfId="16" applyFont="1" applyFill="1" applyBorder="1" applyAlignment="1">
      <alignment wrapText="1"/>
    </xf>
    <xf numFmtId="44" fontId="7" fillId="0" borderId="1" xfId="16" applyFont="1" applyFill="1" applyBorder="1"/>
    <xf numFmtId="0" fontId="3" fillId="0" borderId="1" xfId="17" applyFont="1" applyFill="1" applyBorder="1"/>
    <xf numFmtId="0" fontId="6" fillId="0" borderId="1" xfId="17" applyFont="1" applyFill="1" applyBorder="1" applyAlignment="1">
      <alignment horizontal="left" vertical="center" wrapText="1"/>
    </xf>
    <xf numFmtId="0" fontId="7" fillId="0" borderId="1" xfId="17" applyFont="1" applyFill="1" applyBorder="1" applyAlignment="1">
      <alignment horizontal="center"/>
    </xf>
    <xf numFmtId="44" fontId="7" fillId="0" borderId="1" xfId="18" applyFont="1" applyFill="1" applyBorder="1"/>
    <xf numFmtId="44" fontId="7" fillId="0" borderId="1" xfId="15" applyFont="1" applyFill="1" applyBorder="1" applyAlignment="1">
      <alignment wrapText="1"/>
    </xf>
    <xf numFmtId="44" fontId="7" fillId="0" borderId="2" xfId="15" applyFont="1" applyFill="1" applyBorder="1"/>
    <xf numFmtId="0" fontId="3" fillId="0" borderId="1" xfId="19" applyFont="1" applyFill="1" applyBorder="1" applyAlignment="1">
      <alignment horizontal="left"/>
    </xf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4" applyFont="1" applyFill="1" applyBorder="1" applyAlignment="1">
      <alignment wrapText="1"/>
    </xf>
    <xf numFmtId="0" fontId="3" fillId="0" borderId="1" xfId="20" applyFont="1" applyFill="1" applyBorder="1"/>
    <xf numFmtId="0" fontId="6" fillId="0" borderId="1" xfId="20" applyFont="1" applyFill="1" applyBorder="1" applyAlignment="1">
      <alignment horizontal="left" vertical="center" wrapText="1"/>
    </xf>
    <xf numFmtId="0" fontId="7" fillId="0" borderId="1" xfId="2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1" xfId="10" applyFont="1" applyFill="1" applyBorder="1"/>
    <xf numFmtId="0" fontId="3" fillId="0" borderId="1" xfId="2" applyFont="1" applyFill="1" applyBorder="1"/>
    <xf numFmtId="0" fontId="7" fillId="0" borderId="1" xfId="12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right"/>
    </xf>
    <xf numFmtId="0" fontId="3" fillId="0" borderId="1" xfId="21" applyFont="1" applyFill="1" applyBorder="1"/>
    <xf numFmtId="0" fontId="6" fillId="0" borderId="1" xfId="21" applyFont="1" applyFill="1" applyBorder="1" applyAlignment="1">
      <alignment horizontal="left" vertical="center" wrapText="1"/>
    </xf>
    <xf numFmtId="0" fontId="7" fillId="0" borderId="1" xfId="21" applyFont="1" applyFill="1" applyBorder="1" applyAlignment="1">
      <alignment horizontal="center"/>
    </xf>
    <xf numFmtId="44" fontId="7" fillId="0" borderId="1" xfId="22" applyFont="1" applyFill="1" applyBorder="1"/>
    <xf numFmtId="44" fontId="7" fillId="0" borderId="1" xfId="22" applyFont="1" applyFill="1" applyBorder="1" applyAlignment="1">
      <alignment wrapText="1"/>
    </xf>
    <xf numFmtId="0" fontId="3" fillId="0" borderId="1" xfId="23" applyFont="1" applyFill="1" applyBorder="1"/>
    <xf numFmtId="0" fontId="6" fillId="0" borderId="1" xfId="23" applyFont="1" applyFill="1" applyBorder="1" applyAlignment="1">
      <alignment horizontal="left" vertical="center" wrapText="1"/>
    </xf>
    <xf numFmtId="44" fontId="7" fillId="4" borderId="1" xfId="14" applyFont="1" applyFill="1" applyBorder="1"/>
    <xf numFmtId="44" fontId="7" fillId="0" borderId="1" xfId="14" applyFont="1" applyFill="1" applyBorder="1" applyAlignment="1">
      <alignment wrapText="1"/>
    </xf>
    <xf numFmtId="0" fontId="3" fillId="0" borderId="1" xfId="24" applyFont="1" applyFill="1" applyBorder="1"/>
    <xf numFmtId="0" fontId="6" fillId="0" borderId="1" xfId="3" applyFont="1" applyFill="1" applyBorder="1" applyAlignment="1">
      <alignment horizontal="left" vertical="center" wrapText="1"/>
    </xf>
    <xf numFmtId="44" fontId="7" fillId="0" borderId="1" xfId="25" applyFont="1" applyFill="1" applyBorder="1"/>
    <xf numFmtId="0" fontId="7" fillId="0" borderId="1" xfId="2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8" fontId="0" fillId="0" borderId="0" xfId="1" applyNumberFormat="1" applyFont="1"/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3" fillId="0" borderId="1" xfId="19" applyFont="1" applyFill="1" applyBorder="1"/>
    <xf numFmtId="44" fontId="7" fillId="0" borderId="1" xfId="26" applyFont="1" applyFill="1" applyBorder="1"/>
    <xf numFmtId="44" fontId="7" fillId="0" borderId="1" xfId="26" applyFont="1" applyFill="1" applyBorder="1" applyAlignment="1">
      <alignment wrapText="1"/>
    </xf>
    <xf numFmtId="0" fontId="3" fillId="0" borderId="1" xfId="20" applyFont="1" applyFill="1" applyBorder="1" applyAlignment="1">
      <alignment horizontal="left" vertical="center"/>
    </xf>
    <xf numFmtId="44" fontId="7" fillId="0" borderId="1" xfId="27" applyFont="1" applyFill="1" applyBorder="1"/>
    <xf numFmtId="44" fontId="7" fillId="0" borderId="1" xfId="27" applyFont="1" applyFill="1" applyBorder="1" applyAlignment="1">
      <alignment wrapText="1"/>
    </xf>
    <xf numFmtId="0" fontId="3" fillId="0" borderId="1" xfId="28" applyFont="1" applyFill="1" applyBorder="1"/>
    <xf numFmtId="0" fontId="6" fillId="0" borderId="1" xfId="28" applyFont="1" applyFill="1" applyBorder="1" applyAlignment="1">
      <alignment horizontal="left" vertical="center" wrapText="1"/>
    </xf>
    <xf numFmtId="0" fontId="3" fillId="0" borderId="1" xfId="7" applyFont="1" applyFill="1" applyBorder="1"/>
    <xf numFmtId="0" fontId="0" fillId="0" borderId="0" xfId="0" applyFill="1"/>
    <xf numFmtId="44" fontId="7" fillId="0" borderId="1" xfId="5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4" borderId="1" xfId="21" applyFont="1" applyFill="1" applyBorder="1" applyAlignment="1">
      <alignment horizontal="left"/>
    </xf>
    <xf numFmtId="0" fontId="6" fillId="4" borderId="1" xfId="21" applyFont="1" applyFill="1" applyBorder="1" applyAlignment="1">
      <alignment horizontal="left" vertical="center" wrapText="1"/>
    </xf>
    <xf numFmtId="44" fontId="7" fillId="0" borderId="1" xfId="29" applyFont="1" applyFill="1" applyBorder="1"/>
    <xf numFmtId="0" fontId="6" fillId="0" borderId="1" xfId="24" applyFont="1" applyFill="1" applyBorder="1" applyAlignment="1">
      <alignment horizontal="left" vertical="center" wrapText="1"/>
    </xf>
    <xf numFmtId="0" fontId="7" fillId="0" borderId="1" xfId="24" applyFont="1" applyFill="1" applyBorder="1" applyAlignment="1">
      <alignment horizontal="center"/>
    </xf>
    <xf numFmtId="0" fontId="6" fillId="0" borderId="1" xfId="30" applyFont="1" applyFill="1" applyBorder="1" applyAlignment="1">
      <alignment horizontal="left" vertical="center" wrapText="1"/>
    </xf>
    <xf numFmtId="0" fontId="7" fillId="0" borderId="1" xfId="30" applyFont="1" applyFill="1" applyBorder="1" applyAlignment="1">
      <alignment horizontal="center"/>
    </xf>
    <xf numFmtId="44" fontId="7" fillId="0" borderId="1" xfId="18" applyFont="1" applyFill="1" applyBorder="1" applyAlignment="1">
      <alignment wrapText="1"/>
    </xf>
    <xf numFmtId="0" fontId="3" fillId="0" borderId="1" xfId="7" applyFont="1" applyFill="1" applyBorder="1" applyAlignment="1">
      <alignment vertical="center"/>
    </xf>
    <xf numFmtId="44" fontId="7" fillId="0" borderId="1" xfId="9" applyFont="1" applyFill="1" applyBorder="1" applyAlignment="1">
      <alignment vertical="center"/>
    </xf>
    <xf numFmtId="44" fontId="7" fillId="0" borderId="1" xfId="9" applyFont="1" applyFill="1" applyBorder="1" applyAlignment="1">
      <alignment vertical="center" wrapText="1"/>
    </xf>
    <xf numFmtId="0" fontId="3" fillId="0" borderId="1" xfId="21" applyFont="1" applyFill="1" applyBorder="1" applyAlignment="1">
      <alignment vertical="center"/>
    </xf>
    <xf numFmtId="44" fontId="7" fillId="0" borderId="2" xfId="4" applyFont="1" applyFill="1" applyBorder="1"/>
    <xf numFmtId="44" fontId="7" fillId="0" borderId="2" xfId="5" applyFont="1" applyFill="1" applyBorder="1" applyAlignment="1">
      <alignment wrapText="1"/>
    </xf>
    <xf numFmtId="44" fontId="7" fillId="0" borderId="2" xfId="6" applyFont="1" applyFill="1" applyBorder="1"/>
    <xf numFmtId="44" fontId="7" fillId="0" borderId="2" xfId="6" applyFont="1" applyFill="1" applyBorder="1" applyAlignment="1">
      <alignment wrapText="1"/>
    </xf>
    <xf numFmtId="0" fontId="3" fillId="0" borderId="1" xfId="3" applyFont="1" applyFill="1" applyBorder="1" applyAlignment="1">
      <alignment horizontal="left"/>
    </xf>
    <xf numFmtId="164" fontId="7" fillId="0" borderId="2" xfId="9" applyNumberFormat="1" applyFont="1" applyFill="1" applyBorder="1" applyAlignment="1">
      <alignment vertical="center" wrapText="1"/>
    </xf>
    <xf numFmtId="0" fontId="3" fillId="0" borderId="1" xfId="13" applyFont="1" applyFill="1" applyBorder="1" applyAlignment="1">
      <alignment horizontal="left"/>
    </xf>
    <xf numFmtId="0" fontId="6" fillId="0" borderId="1" xfId="13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31">
    <cellStyle name="Moneda" xfId="1" builtinId="4"/>
    <cellStyle name="Moneda 10" xfId="6"/>
    <cellStyle name="Moneda 11" xfId="8"/>
    <cellStyle name="Moneda 12" xfId="26"/>
    <cellStyle name="Moneda 13" xfId="25"/>
    <cellStyle name="Moneda 15" xfId="15"/>
    <cellStyle name="Moneda 16" xfId="16"/>
    <cellStyle name="Moneda 17" xfId="14"/>
    <cellStyle name="Moneda 19" xfId="9"/>
    <cellStyle name="Moneda 2" xfId="4"/>
    <cellStyle name="Moneda 4" xfId="5"/>
    <cellStyle name="Moneda 5" xfId="18"/>
    <cellStyle name="Moneda 6" xfId="27"/>
    <cellStyle name="Moneda 8" xfId="29"/>
    <cellStyle name="Moneda 9" xfId="22"/>
    <cellStyle name="Normal" xfId="0" builtinId="0"/>
    <cellStyle name="Normal 10" xfId="10"/>
    <cellStyle name="Normal 11" xfId="11"/>
    <cellStyle name="Normal 12" xfId="19"/>
    <cellStyle name="Normal 13" xfId="20"/>
    <cellStyle name="Normal 14" xfId="13"/>
    <cellStyle name="Normal 15" xfId="7"/>
    <cellStyle name="Normal 16" xfId="28"/>
    <cellStyle name="Normal 17" xfId="12"/>
    <cellStyle name="Normal 18" xfId="23"/>
    <cellStyle name="Normal 2" xfId="2"/>
    <cellStyle name="Normal 4" xfId="17"/>
    <cellStyle name="Normal 5" xfId="30"/>
    <cellStyle name="Normal 6" xfId="3"/>
    <cellStyle name="Normal 8" xfId="24"/>
    <cellStyle name="Normal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zoomScale="90" zoomScaleNormal="90" zoomScaleSheetLayoutView="100" workbookViewId="0">
      <selection activeCell="A2" sqref="A2:A93"/>
    </sheetView>
  </sheetViews>
  <sheetFormatPr baseColWidth="10" defaultRowHeight="15" x14ac:dyDescent="0.25"/>
  <cols>
    <col min="1" max="1" width="40.5703125" bestFit="1" customWidth="1"/>
    <col min="2" max="2" width="12.7109375" style="112" customWidth="1"/>
    <col min="3" max="3" width="7.42578125" bestFit="1" customWidth="1"/>
    <col min="4" max="4" width="5.140625" customWidth="1"/>
    <col min="5" max="5" width="14.140625" customWidth="1"/>
    <col min="6" max="7" width="13" hidden="1" customWidth="1"/>
    <col min="8" max="9" width="11.85546875" style="113" customWidth="1"/>
    <col min="10" max="10" width="12.7109375" customWidth="1"/>
    <col min="11" max="11" width="10.85546875" style="113" customWidth="1"/>
    <col min="12" max="13" width="12.5703125" customWidth="1"/>
    <col min="14" max="14" width="13" customWidth="1"/>
  </cols>
  <sheetData>
    <row r="1" spans="1:15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/>
      <c r="G1" s="1"/>
      <c r="H1" s="3" t="s">
        <v>5</v>
      </c>
      <c r="I1" s="4" t="s">
        <v>6</v>
      </c>
      <c r="J1" s="1" t="s">
        <v>7</v>
      </c>
      <c r="K1" s="5" t="s">
        <v>8</v>
      </c>
      <c r="L1" s="6" t="s">
        <v>9</v>
      </c>
      <c r="M1" s="6" t="s">
        <v>10</v>
      </c>
      <c r="N1" s="7" t="s">
        <v>11</v>
      </c>
    </row>
    <row r="2" spans="1:15" ht="18" x14ac:dyDescent="0.25">
      <c r="A2" s="8" t="s">
        <v>12</v>
      </c>
      <c r="B2" s="9" t="s">
        <v>13</v>
      </c>
      <c r="C2" s="10">
        <v>113</v>
      </c>
      <c r="D2" s="11">
        <v>15</v>
      </c>
      <c r="E2" s="12">
        <v>3102.4500000000003</v>
      </c>
      <c r="F2" s="12"/>
      <c r="G2" s="12"/>
      <c r="H2" s="13">
        <f>E2*0.05</f>
        <v>155.12250000000003</v>
      </c>
      <c r="I2" s="13"/>
      <c r="J2" s="14">
        <v>91.044832000000014</v>
      </c>
      <c r="K2" s="15">
        <v>0</v>
      </c>
      <c r="L2" s="14">
        <v>0</v>
      </c>
      <c r="M2" s="14"/>
      <c r="N2" s="12">
        <f>E2+H2-J2+K2-L2-M2</f>
        <v>3166.5276680000002</v>
      </c>
    </row>
    <row r="3" spans="1:15" ht="18" x14ac:dyDescent="0.25">
      <c r="A3" s="16" t="s">
        <v>14</v>
      </c>
      <c r="B3" s="9" t="s">
        <v>15</v>
      </c>
      <c r="C3" s="10">
        <v>113</v>
      </c>
      <c r="D3" s="17">
        <v>15</v>
      </c>
      <c r="E3" s="12">
        <v>3142.53</v>
      </c>
      <c r="F3" s="12">
        <f>E3*2</f>
        <v>6285.06</v>
      </c>
      <c r="G3" s="12">
        <f>H3*24</f>
        <v>3772.7160000000003</v>
      </c>
      <c r="H3" s="13">
        <f>E3*0.05+0.07</f>
        <v>157.19650000000001</v>
      </c>
      <c r="I3" s="13"/>
      <c r="J3" s="14">
        <v>95.405536000000012</v>
      </c>
      <c r="K3" s="15">
        <v>0</v>
      </c>
      <c r="L3" s="14">
        <v>0</v>
      </c>
      <c r="M3" s="14">
        <v>233.33</v>
      </c>
      <c r="N3" s="12">
        <f>E3+H3-J3+K3-L3-M3</f>
        <v>2970.9909640000001</v>
      </c>
    </row>
    <row r="4" spans="1:15" ht="25.5" customHeight="1" x14ac:dyDescent="0.25">
      <c r="A4" s="18" t="s">
        <v>16</v>
      </c>
      <c r="B4" s="19" t="s">
        <v>17</v>
      </c>
      <c r="C4" s="10">
        <v>113</v>
      </c>
      <c r="D4" s="17">
        <v>15</v>
      </c>
      <c r="E4" s="12">
        <v>3298.8074999999999</v>
      </c>
      <c r="F4" s="12">
        <f>E4*2</f>
        <v>6597.6149999999998</v>
      </c>
      <c r="G4" s="12">
        <f>H4*24</f>
        <v>3958.5690000000004</v>
      </c>
      <c r="H4" s="13">
        <f>E4*0.05</f>
        <v>164.94037500000002</v>
      </c>
      <c r="I4" s="13"/>
      <c r="J4" s="20">
        <v>112.40852799999999</v>
      </c>
      <c r="K4" s="21">
        <v>0</v>
      </c>
      <c r="L4" s="22">
        <v>0</v>
      </c>
      <c r="M4" s="22"/>
      <c r="N4" s="12">
        <f>E4+H4-J4+K4-L4-M4+I4</f>
        <v>3351.3393470000001</v>
      </c>
    </row>
    <row r="5" spans="1:15" ht="18.75" customHeight="1" x14ac:dyDescent="0.25">
      <c r="A5" s="23" t="s">
        <v>18</v>
      </c>
      <c r="B5" s="24" t="s">
        <v>19</v>
      </c>
      <c r="C5" s="10">
        <v>113</v>
      </c>
      <c r="D5" s="25">
        <v>15</v>
      </c>
      <c r="E5" s="12">
        <v>1790.3</v>
      </c>
      <c r="F5" s="12">
        <f>E5*2</f>
        <v>3580.6</v>
      </c>
      <c r="G5" s="12">
        <f>H5*24*4</f>
        <v>8593.44</v>
      </c>
      <c r="H5" s="13">
        <f>E5*0.05</f>
        <v>89.515000000000001</v>
      </c>
      <c r="I5" s="13"/>
      <c r="J5" s="14">
        <v>0</v>
      </c>
      <c r="K5" s="15">
        <v>86.84</v>
      </c>
      <c r="L5" s="26">
        <v>0</v>
      </c>
      <c r="M5" s="26"/>
      <c r="N5" s="12">
        <f>E5+H5-J5+K5-L5</f>
        <v>1966.655</v>
      </c>
    </row>
    <row r="6" spans="1:15" x14ac:dyDescent="0.25">
      <c r="A6" s="23" t="s">
        <v>20</v>
      </c>
      <c r="B6" s="24" t="s">
        <v>19</v>
      </c>
      <c r="C6" s="10">
        <v>113</v>
      </c>
      <c r="D6" s="25">
        <v>15</v>
      </c>
      <c r="E6" s="12">
        <v>1790.3</v>
      </c>
      <c r="F6" s="12">
        <f>E6*2</f>
        <v>3580.6</v>
      </c>
      <c r="G6" s="12">
        <f>H6*24*4</f>
        <v>8593.44</v>
      </c>
      <c r="H6" s="13">
        <f>E6*0.05</f>
        <v>89.515000000000001</v>
      </c>
      <c r="I6" s="13"/>
      <c r="J6" s="14">
        <v>0</v>
      </c>
      <c r="K6" s="15">
        <v>86.84</v>
      </c>
      <c r="L6" s="14">
        <v>0</v>
      </c>
      <c r="M6" s="14"/>
      <c r="N6" s="12">
        <f>E6+H6-J6+K6-L6</f>
        <v>1966.655</v>
      </c>
    </row>
    <row r="7" spans="1:15" ht="26.25" customHeight="1" x14ac:dyDescent="0.25">
      <c r="A7" s="27" t="s">
        <v>21</v>
      </c>
      <c r="B7" s="9" t="s">
        <v>22</v>
      </c>
      <c r="C7" s="10">
        <v>113</v>
      </c>
      <c r="D7" s="11">
        <v>15</v>
      </c>
      <c r="E7" s="12">
        <v>2261.37</v>
      </c>
      <c r="F7" s="12"/>
      <c r="G7" s="12"/>
      <c r="H7" s="13">
        <f>E7*0.05</f>
        <v>113.0685</v>
      </c>
      <c r="I7" s="13"/>
      <c r="J7" s="14">
        <v>0</v>
      </c>
      <c r="K7" s="15">
        <v>42.74</v>
      </c>
      <c r="L7" s="14">
        <v>0</v>
      </c>
      <c r="M7" s="14"/>
      <c r="N7" s="12">
        <f>E7+H7-J7+K7-L7-M7</f>
        <v>2417.1784999999995</v>
      </c>
    </row>
    <row r="8" spans="1:15" ht="26.25" customHeight="1" x14ac:dyDescent="0.25">
      <c r="A8" s="28" t="s">
        <v>23</v>
      </c>
      <c r="B8" s="29" t="s">
        <v>24</v>
      </c>
      <c r="C8" s="10">
        <v>113</v>
      </c>
      <c r="D8" s="30">
        <v>15</v>
      </c>
      <c r="E8" s="12">
        <v>8223.23</v>
      </c>
      <c r="F8" s="12">
        <f>E8*2</f>
        <v>16446.46</v>
      </c>
      <c r="G8" s="12">
        <f>H8*24</f>
        <v>9867.8760000000002</v>
      </c>
      <c r="H8" s="13">
        <f>E8*0.05</f>
        <v>411.16149999999999</v>
      </c>
      <c r="I8" s="13"/>
      <c r="J8" s="20">
        <v>1118.31</v>
      </c>
      <c r="K8" s="21">
        <v>0</v>
      </c>
      <c r="L8" s="20">
        <v>0</v>
      </c>
      <c r="M8" s="20"/>
      <c r="N8" s="12">
        <f>E8+H8-J8+K8-L8-M8</f>
        <v>7516.0815000000002</v>
      </c>
    </row>
    <row r="9" spans="1:15" ht="26.25" customHeight="1" x14ac:dyDescent="0.25">
      <c r="A9" s="31" t="s">
        <v>25</v>
      </c>
      <c r="B9" s="32" t="s">
        <v>26</v>
      </c>
      <c r="C9" s="10">
        <v>113</v>
      </c>
      <c r="D9" s="33">
        <v>15</v>
      </c>
      <c r="E9" s="12">
        <v>3350.5049999999997</v>
      </c>
      <c r="F9" s="34">
        <f>E9*2</f>
        <v>6701.0099999999993</v>
      </c>
      <c r="G9" s="34">
        <f>H9*24</f>
        <v>4020.6059999999998</v>
      </c>
      <c r="H9" s="13">
        <f>E9*0.05</f>
        <v>167.52525</v>
      </c>
      <c r="I9" s="13"/>
      <c r="J9" s="20">
        <v>118.03321599999995</v>
      </c>
      <c r="K9" s="21">
        <v>0</v>
      </c>
      <c r="L9" s="22">
        <v>0</v>
      </c>
      <c r="M9" s="22"/>
      <c r="N9" s="12">
        <f>ROUND(E9+H9-J9+K9-L9-M9,0)</f>
        <v>3400</v>
      </c>
    </row>
    <row r="10" spans="1:15" ht="26.25" customHeight="1" x14ac:dyDescent="0.25">
      <c r="A10" s="28" t="s">
        <v>27</v>
      </c>
      <c r="B10" s="29" t="s">
        <v>28</v>
      </c>
      <c r="C10" s="10">
        <v>113</v>
      </c>
      <c r="D10" s="30">
        <v>0</v>
      </c>
      <c r="E10" s="12">
        <v>0</v>
      </c>
      <c r="F10" s="12"/>
      <c r="G10" s="12"/>
      <c r="H10" s="13">
        <f>E10*0.05</f>
        <v>0</v>
      </c>
      <c r="I10" s="13"/>
      <c r="J10" s="14"/>
      <c r="K10" s="15">
        <v>0</v>
      </c>
      <c r="L10" s="20">
        <v>0</v>
      </c>
      <c r="M10" s="20"/>
      <c r="N10" s="12">
        <f>E10+H10-J10+K10-L10-M10</f>
        <v>0</v>
      </c>
    </row>
    <row r="11" spans="1:15" ht="26.25" customHeight="1" x14ac:dyDescent="0.25">
      <c r="A11" s="16" t="s">
        <v>29</v>
      </c>
      <c r="B11" s="19" t="s">
        <v>30</v>
      </c>
      <c r="C11" s="10">
        <v>113</v>
      </c>
      <c r="D11" s="17">
        <v>15</v>
      </c>
      <c r="E11" s="12">
        <v>2957.13</v>
      </c>
      <c r="F11" s="12">
        <f>E11*2</f>
        <v>5914.26</v>
      </c>
      <c r="G11" s="12">
        <f>H11*24*2</f>
        <v>7097.112000000001</v>
      </c>
      <c r="H11" s="13">
        <f>E11*0.05</f>
        <v>147.85650000000001</v>
      </c>
      <c r="I11" s="13"/>
      <c r="J11" s="35">
        <v>54.99</v>
      </c>
      <c r="K11" s="36">
        <v>0</v>
      </c>
      <c r="L11" s="37">
        <v>0</v>
      </c>
      <c r="M11" s="37"/>
      <c r="N11" s="12">
        <f>ROUND(E11+H11-J11+K11-L11-M11,0)</f>
        <v>3050</v>
      </c>
    </row>
    <row r="12" spans="1:15" ht="26.25" customHeight="1" x14ac:dyDescent="0.25">
      <c r="A12" s="38" t="s">
        <v>31</v>
      </c>
      <c r="B12" s="39" t="s">
        <v>32</v>
      </c>
      <c r="C12" s="40">
        <v>113</v>
      </c>
      <c r="D12" s="40">
        <v>15</v>
      </c>
      <c r="E12" s="12">
        <v>2463.08</v>
      </c>
      <c r="F12" s="12">
        <f>E12*2</f>
        <v>4926.16</v>
      </c>
      <c r="G12" s="12">
        <f>H12*24</f>
        <v>2955.6959999999999</v>
      </c>
      <c r="H12" s="13">
        <f>E12*0.05</f>
        <v>123.154</v>
      </c>
      <c r="I12" s="13"/>
      <c r="J12" s="14">
        <v>0</v>
      </c>
      <c r="K12" s="15">
        <v>13.77</v>
      </c>
      <c r="L12" s="41">
        <v>0</v>
      </c>
      <c r="M12" s="41"/>
      <c r="N12" s="12">
        <f>ROUND(E12+H12-J12+K12-L12-M12,0)</f>
        <v>2600</v>
      </c>
    </row>
    <row r="13" spans="1:15" ht="26.25" customHeight="1" x14ac:dyDescent="0.25">
      <c r="A13" s="8" t="s">
        <v>33</v>
      </c>
      <c r="B13" s="9" t="s">
        <v>34</v>
      </c>
      <c r="C13" s="10">
        <v>113</v>
      </c>
      <c r="D13" s="11">
        <v>15</v>
      </c>
      <c r="E13" s="12">
        <v>1029.99</v>
      </c>
      <c r="F13" s="12">
        <f>E13*2</f>
        <v>2059.98</v>
      </c>
      <c r="G13" s="12">
        <f>H13*24*2</f>
        <v>2471.9760000000001</v>
      </c>
      <c r="H13" s="13">
        <f>E13*0.05</f>
        <v>51.499500000000005</v>
      </c>
      <c r="I13" s="13"/>
      <c r="J13" s="35">
        <v>0</v>
      </c>
      <c r="K13" s="42">
        <v>147.50008</v>
      </c>
      <c r="L13" s="43">
        <v>0</v>
      </c>
      <c r="M13" s="43"/>
      <c r="N13" s="12">
        <f>E13+H13-J13+K13-L13-M13</f>
        <v>1228.9895799999999</v>
      </c>
    </row>
    <row r="14" spans="1:15" ht="26.25" customHeight="1" x14ac:dyDescent="0.25">
      <c r="A14" s="44" t="s">
        <v>35</v>
      </c>
      <c r="B14" s="45" t="s">
        <v>36</v>
      </c>
      <c r="C14" s="10">
        <v>113</v>
      </c>
      <c r="D14" s="46">
        <v>15</v>
      </c>
      <c r="E14" s="12">
        <v>2261.37</v>
      </c>
      <c r="F14" s="12"/>
      <c r="G14" s="12"/>
      <c r="H14" s="13">
        <f>E14*0.05</f>
        <v>113.0685</v>
      </c>
      <c r="I14" s="13"/>
      <c r="J14" s="14">
        <v>0</v>
      </c>
      <c r="K14" s="15">
        <v>42.74</v>
      </c>
      <c r="L14" s="41">
        <v>0</v>
      </c>
      <c r="M14" s="41"/>
      <c r="N14" s="12">
        <f>E14+H14-J14+K14-L14-M14</f>
        <v>2417.1784999999995</v>
      </c>
    </row>
    <row r="15" spans="1:15" ht="26.25" customHeight="1" x14ac:dyDescent="0.25">
      <c r="A15" s="47" t="s">
        <v>37</v>
      </c>
      <c r="B15" s="48" t="s">
        <v>38</v>
      </c>
      <c r="C15" s="49">
        <v>111</v>
      </c>
      <c r="D15" s="49">
        <v>15</v>
      </c>
      <c r="E15" s="12">
        <v>2501.5700000000002</v>
      </c>
      <c r="F15" s="12">
        <f>E15*2</f>
        <v>5003.1400000000003</v>
      </c>
      <c r="G15" s="12">
        <f>(H15*24)*9</f>
        <v>27016.956000000006</v>
      </c>
      <c r="H15" s="50">
        <f>E15*0.05</f>
        <v>125.07850000000002</v>
      </c>
      <c r="I15" s="50"/>
      <c r="J15" s="12">
        <v>0</v>
      </c>
      <c r="K15" s="50">
        <v>9.58</v>
      </c>
      <c r="L15" s="12">
        <v>0</v>
      </c>
      <c r="M15" s="12"/>
      <c r="N15" s="12">
        <f>E15+H15-J15+K15-L15-M15</f>
        <v>2636.2285000000002</v>
      </c>
    </row>
    <row r="16" spans="1:15" s="54" customFormat="1" ht="27" x14ac:dyDescent="0.25">
      <c r="A16" s="51" t="s">
        <v>39</v>
      </c>
      <c r="B16" s="52" t="s">
        <v>40</v>
      </c>
      <c r="C16" s="10">
        <v>113</v>
      </c>
      <c r="D16" s="53">
        <v>15</v>
      </c>
      <c r="E16" s="12">
        <v>2261.37</v>
      </c>
      <c r="F16" s="12"/>
      <c r="G16" s="12"/>
      <c r="H16" s="13">
        <f>E16*0.05</f>
        <v>113.0685</v>
      </c>
      <c r="I16" s="13"/>
      <c r="J16" s="14">
        <v>0</v>
      </c>
      <c r="K16" s="15">
        <v>42.74</v>
      </c>
      <c r="L16" s="41">
        <v>0</v>
      </c>
      <c r="M16" s="41"/>
      <c r="N16" s="12">
        <f>E16+H16-J16+K16-L16-M16</f>
        <v>2417.1784999999995</v>
      </c>
      <c r="O16"/>
    </row>
    <row r="17" spans="1:15" s="54" customFormat="1" ht="14.25" customHeight="1" x14ac:dyDescent="0.25">
      <c r="A17" s="55" t="s">
        <v>41</v>
      </c>
      <c r="B17" s="24" t="s">
        <v>19</v>
      </c>
      <c r="C17" s="10">
        <v>113</v>
      </c>
      <c r="D17" s="25">
        <v>15</v>
      </c>
      <c r="E17" s="12">
        <v>1790.3</v>
      </c>
      <c r="F17" s="12">
        <f>E17*2</f>
        <v>3580.6</v>
      </c>
      <c r="G17" s="12">
        <f>H17*24*4</f>
        <v>8593.44</v>
      </c>
      <c r="H17" s="13">
        <f>E17*0.05</f>
        <v>89.515000000000001</v>
      </c>
      <c r="I17" s="13"/>
      <c r="J17" s="14">
        <v>0</v>
      </c>
      <c r="K17" s="15">
        <v>86.84</v>
      </c>
      <c r="L17" s="26">
        <v>0</v>
      </c>
      <c r="M17" s="26"/>
      <c r="N17" s="12">
        <f>E17+H17-J17+K17-L17</f>
        <v>1966.655</v>
      </c>
      <c r="O17"/>
    </row>
    <row r="18" spans="1:15" s="54" customFormat="1" ht="14.25" customHeight="1" x14ac:dyDescent="0.25">
      <c r="A18" s="28" t="s">
        <v>42</v>
      </c>
      <c r="B18" s="9" t="s">
        <v>43</v>
      </c>
      <c r="C18" s="10">
        <v>113</v>
      </c>
      <c r="D18" s="17">
        <v>15</v>
      </c>
      <c r="E18" s="12">
        <v>2957.13</v>
      </c>
      <c r="F18" s="12">
        <f>E18*2</f>
        <v>5914.26</v>
      </c>
      <c r="G18" s="12">
        <f>H18*24*5</f>
        <v>17742.780000000002</v>
      </c>
      <c r="H18" s="13">
        <f>E18*0.05</f>
        <v>147.85650000000001</v>
      </c>
      <c r="I18" s="13"/>
      <c r="J18" s="35">
        <v>54.99</v>
      </c>
      <c r="K18" s="42">
        <v>0</v>
      </c>
      <c r="L18" s="22">
        <v>0</v>
      </c>
      <c r="M18" s="22"/>
      <c r="N18" s="12">
        <f>E18+H18-J18+K18-L18-M18</f>
        <v>3049.9965000000002</v>
      </c>
      <c r="O18"/>
    </row>
    <row r="19" spans="1:15" s="54" customFormat="1" ht="27" x14ac:dyDescent="0.25">
      <c r="A19" s="28" t="s">
        <v>44</v>
      </c>
      <c r="B19" s="9" t="s">
        <v>43</v>
      </c>
      <c r="C19" s="10">
        <v>113</v>
      </c>
      <c r="D19" s="17">
        <v>15</v>
      </c>
      <c r="E19" s="12">
        <v>2691.5099999999998</v>
      </c>
      <c r="F19" s="12">
        <f>E19*2</f>
        <v>5383.0199999999995</v>
      </c>
      <c r="G19" s="12">
        <f>H19*24*5</f>
        <v>16149.06</v>
      </c>
      <c r="H19" s="13">
        <f>E19*0.05</f>
        <v>134.57550000000001</v>
      </c>
      <c r="I19" s="13"/>
      <c r="J19" s="35">
        <v>26.09</v>
      </c>
      <c r="K19" s="42">
        <v>0</v>
      </c>
      <c r="L19" s="22">
        <v>0</v>
      </c>
      <c r="M19" s="22"/>
      <c r="N19" s="12">
        <f>E19+H19-J19+K19-L19-M19</f>
        <v>2799.9954999999995</v>
      </c>
      <c r="O19"/>
    </row>
    <row r="20" spans="1:15" s="54" customFormat="1" x14ac:dyDescent="0.25">
      <c r="A20" s="56" t="s">
        <v>45</v>
      </c>
      <c r="B20" s="48" t="s">
        <v>38</v>
      </c>
      <c r="C20" s="49">
        <v>111</v>
      </c>
      <c r="D20" s="49">
        <v>15</v>
      </c>
      <c r="E20" s="12">
        <v>2501.5700000000002</v>
      </c>
      <c r="F20" s="12">
        <f>E20*2</f>
        <v>5003.1400000000003</v>
      </c>
      <c r="G20" s="12">
        <f>(H20*24)*9</f>
        <v>27016.956000000006</v>
      </c>
      <c r="H20" s="50">
        <f>E20*0.05</f>
        <v>125.07850000000002</v>
      </c>
      <c r="I20" s="50"/>
      <c r="J20" s="12">
        <v>0</v>
      </c>
      <c r="K20" s="50">
        <v>9.58</v>
      </c>
      <c r="L20" s="12">
        <v>0</v>
      </c>
      <c r="M20" s="12"/>
      <c r="N20" s="12">
        <f>E20+H20-J20+K20-L20-M20</f>
        <v>2636.2285000000002</v>
      </c>
      <c r="O20"/>
    </row>
    <row r="21" spans="1:15" s="54" customFormat="1" x14ac:dyDescent="0.25">
      <c r="A21" s="16" t="s">
        <v>46</v>
      </c>
      <c r="B21" s="19" t="s">
        <v>30</v>
      </c>
      <c r="C21" s="10">
        <v>113</v>
      </c>
      <c r="D21" s="17">
        <v>15</v>
      </c>
      <c r="E21" s="12">
        <v>2957.13</v>
      </c>
      <c r="F21" s="12">
        <f>E21*2</f>
        <v>5914.26</v>
      </c>
      <c r="G21" s="12">
        <f>H21*24*5</f>
        <v>17742.780000000002</v>
      </c>
      <c r="H21" s="13">
        <f>E21*0.05</f>
        <v>147.85650000000001</v>
      </c>
      <c r="I21" s="13"/>
      <c r="J21" s="35">
        <v>54.99</v>
      </c>
      <c r="K21" s="42">
        <v>0</v>
      </c>
      <c r="L21" s="22">
        <v>0</v>
      </c>
      <c r="M21" s="22"/>
      <c r="N21" s="12">
        <f>ROUND(E21+H21-J21+K21-L21-M21,0)</f>
        <v>3050</v>
      </c>
      <c r="O21"/>
    </row>
    <row r="22" spans="1:15" s="58" customFormat="1" x14ac:dyDescent="0.25">
      <c r="A22" s="31" t="s">
        <v>47</v>
      </c>
      <c r="B22" s="57" t="s">
        <v>48</v>
      </c>
      <c r="C22" s="10">
        <v>113</v>
      </c>
      <c r="D22" s="33">
        <v>15</v>
      </c>
      <c r="E22" s="34">
        <v>2919.2174999999997</v>
      </c>
      <c r="F22" s="34">
        <f>E22*2</f>
        <v>5838.4349999999995</v>
      </c>
      <c r="G22" s="34">
        <f>H22*24</f>
        <v>3503.0609999999997</v>
      </c>
      <c r="H22" s="13">
        <f>E22*0.05</f>
        <v>145.96087499999999</v>
      </c>
      <c r="I22" s="13"/>
      <c r="J22" s="34">
        <v>50.859135999999978</v>
      </c>
      <c r="K22" s="21">
        <v>0</v>
      </c>
      <c r="L22" s="34">
        <v>0</v>
      </c>
      <c r="M22" s="34"/>
      <c r="N22" s="12">
        <f>E22+H22-J22+K22-L22</f>
        <v>3014.3192389999995</v>
      </c>
      <c r="O22"/>
    </row>
    <row r="23" spans="1:15" s="54" customFormat="1" ht="18" x14ac:dyDescent="0.25">
      <c r="A23" s="59" t="s">
        <v>49</v>
      </c>
      <c r="B23" s="60" t="s">
        <v>50</v>
      </c>
      <c r="C23" s="10">
        <v>113</v>
      </c>
      <c r="D23" s="61">
        <v>15</v>
      </c>
      <c r="E23" s="12">
        <v>2904</v>
      </c>
      <c r="F23" s="12">
        <f>E23*2</f>
        <v>5808</v>
      </c>
      <c r="G23" s="12">
        <f>H23*24</f>
        <v>3484.8</v>
      </c>
      <c r="H23" s="13">
        <f>E23*0.05</f>
        <v>145.20000000000002</v>
      </c>
      <c r="I23" s="13"/>
      <c r="J23" s="62">
        <v>49.2</v>
      </c>
      <c r="K23" s="63">
        <v>0</v>
      </c>
      <c r="L23" s="62">
        <v>0</v>
      </c>
      <c r="M23" s="62"/>
      <c r="N23" s="12">
        <f>ROUND(E23+H23-J23+K23-L23-M23,0)</f>
        <v>3000</v>
      </c>
      <c r="O23"/>
    </row>
    <row r="24" spans="1:15" s="54" customFormat="1" ht="18" x14ac:dyDescent="0.25">
      <c r="A24" s="64" t="s">
        <v>51</v>
      </c>
      <c r="B24" s="65" t="s">
        <v>52</v>
      </c>
      <c r="C24" s="10">
        <v>113</v>
      </c>
      <c r="D24" s="33">
        <v>15</v>
      </c>
      <c r="E24" s="12">
        <v>3142.53</v>
      </c>
      <c r="F24" s="12">
        <f>E24*2</f>
        <v>6285.06</v>
      </c>
      <c r="G24" s="12">
        <f>H24*24</f>
        <v>3771.0360000000005</v>
      </c>
      <c r="H24" s="13">
        <f>E24*0.05</f>
        <v>157.12650000000002</v>
      </c>
      <c r="I24" s="13"/>
      <c r="J24" s="14">
        <v>95.405536000000012</v>
      </c>
      <c r="K24" s="15">
        <v>0</v>
      </c>
      <c r="L24" s="14">
        <v>0</v>
      </c>
      <c r="M24" s="14">
        <v>233.33</v>
      </c>
      <c r="N24" s="12">
        <f>E24+H24-J24+K24-L24-M24</f>
        <v>2970.9209639999999</v>
      </c>
      <c r="O24"/>
    </row>
    <row r="25" spans="1:15" s="54" customFormat="1" ht="18" x14ac:dyDescent="0.25">
      <c r="A25" s="31" t="s">
        <v>53</v>
      </c>
      <c r="B25" s="32" t="s">
        <v>54</v>
      </c>
      <c r="C25" s="10">
        <v>113</v>
      </c>
      <c r="D25" s="33">
        <v>15</v>
      </c>
      <c r="E25" s="12">
        <v>2957.13</v>
      </c>
      <c r="F25" s="66">
        <f>E25*2</f>
        <v>5914.26</v>
      </c>
      <c r="G25" s="66">
        <f>H25*24</f>
        <v>3548.5560000000005</v>
      </c>
      <c r="H25" s="13">
        <f>E25*0.05</f>
        <v>147.85650000000001</v>
      </c>
      <c r="I25" s="13"/>
      <c r="J25" s="34">
        <v>54.984016000000025</v>
      </c>
      <c r="K25" s="67">
        <v>0</v>
      </c>
      <c r="L25" s="34">
        <v>0</v>
      </c>
      <c r="M25" s="34"/>
      <c r="N25" s="12">
        <f>ROUND(E25+H25-J25+K25-L25-M25,0)</f>
        <v>3050</v>
      </c>
      <c r="O25"/>
    </row>
    <row r="26" spans="1:15" s="54" customFormat="1" ht="18.75" customHeight="1" x14ac:dyDescent="0.25">
      <c r="A26" s="64" t="s">
        <v>55</v>
      </c>
      <c r="B26" s="65" t="s">
        <v>56</v>
      </c>
      <c r="C26" s="10">
        <v>113</v>
      </c>
      <c r="D26" s="33">
        <v>15</v>
      </c>
      <c r="E26" s="12">
        <v>3456.76</v>
      </c>
      <c r="F26" s="12">
        <f>E26*2</f>
        <v>6913.52</v>
      </c>
      <c r="G26" s="12">
        <f>H26*24</f>
        <v>4148.112000000001</v>
      </c>
      <c r="H26" s="13">
        <f>E26*0.05</f>
        <v>172.83800000000002</v>
      </c>
      <c r="I26" s="13"/>
      <c r="J26" s="14">
        <v>129.6</v>
      </c>
      <c r="K26" s="15">
        <v>0</v>
      </c>
      <c r="L26" s="14">
        <v>0</v>
      </c>
      <c r="M26" s="14"/>
      <c r="N26" s="12">
        <f>E26+H26-J26+K26-L26-M26</f>
        <v>3499.9980000000005</v>
      </c>
      <c r="O26"/>
    </row>
    <row r="27" spans="1:15" s="54" customFormat="1" ht="24" customHeight="1" x14ac:dyDescent="0.25">
      <c r="A27" s="47" t="s">
        <v>57</v>
      </c>
      <c r="B27" s="48" t="s">
        <v>38</v>
      </c>
      <c r="C27" s="49">
        <v>111</v>
      </c>
      <c r="D27" s="49">
        <v>15</v>
      </c>
      <c r="E27" s="12">
        <v>2501.5700000000002</v>
      </c>
      <c r="F27" s="12">
        <f>E27*2</f>
        <v>5003.1400000000003</v>
      </c>
      <c r="G27" s="12">
        <f>(H27*24)*9</f>
        <v>27016.956000000006</v>
      </c>
      <c r="H27" s="50">
        <f>E27*0.05</f>
        <v>125.07850000000002</v>
      </c>
      <c r="I27" s="50"/>
      <c r="J27" s="12">
        <v>0</v>
      </c>
      <c r="K27" s="50">
        <v>9.58</v>
      </c>
      <c r="L27" s="12">
        <v>0</v>
      </c>
      <c r="M27" s="12"/>
      <c r="N27" s="12">
        <f>E27+H27-J27+K27-L27-M27</f>
        <v>2636.2285000000002</v>
      </c>
      <c r="O27"/>
    </row>
    <row r="28" spans="1:15" s="54" customFormat="1" x14ac:dyDescent="0.25">
      <c r="A28" s="16" t="s">
        <v>58</v>
      </c>
      <c r="B28" s="19" t="s">
        <v>30</v>
      </c>
      <c r="C28" s="10">
        <v>113</v>
      </c>
      <c r="D28" s="17">
        <v>15</v>
      </c>
      <c r="E28" s="12">
        <v>2957.13</v>
      </c>
      <c r="F28" s="12">
        <f>E28*2</f>
        <v>5914.26</v>
      </c>
      <c r="G28" s="12">
        <f>H28*24*2</f>
        <v>7097.112000000001</v>
      </c>
      <c r="H28" s="13">
        <f>E28*0.05</f>
        <v>147.85650000000001</v>
      </c>
      <c r="I28" s="13"/>
      <c r="J28" s="35">
        <v>54.99</v>
      </c>
      <c r="K28" s="36">
        <v>0</v>
      </c>
      <c r="L28" s="37">
        <v>0</v>
      </c>
      <c r="M28" s="37"/>
      <c r="N28" s="12">
        <f>ROUND(E28+H28-J28+K28-L28-M28,0)</f>
        <v>3050</v>
      </c>
      <c r="O28"/>
    </row>
    <row r="29" spans="1:15" s="54" customFormat="1" ht="12.75" customHeight="1" x14ac:dyDescent="0.25">
      <c r="A29" s="68" t="s">
        <v>59</v>
      </c>
      <c r="B29" s="69" t="s">
        <v>60</v>
      </c>
      <c r="C29" s="10">
        <v>113</v>
      </c>
      <c r="D29" s="10">
        <v>15</v>
      </c>
      <c r="E29" s="12">
        <v>5170.2299999999996</v>
      </c>
      <c r="F29" s="12">
        <f>E29*2</f>
        <v>10340.459999999999</v>
      </c>
      <c r="G29" s="12">
        <f>H29*24</f>
        <v>6204.2759999999998</v>
      </c>
      <c r="H29" s="13">
        <f>E29*0.05</f>
        <v>258.51150000000001</v>
      </c>
      <c r="I29" s="13"/>
      <c r="J29" s="20">
        <v>492.09</v>
      </c>
      <c r="K29" s="21">
        <v>0</v>
      </c>
      <c r="L29" s="70">
        <v>0</v>
      </c>
      <c r="M29" s="70"/>
      <c r="N29" s="12">
        <f>E29+H29-J29+K29-L29-M29</f>
        <v>4936.651499999999</v>
      </c>
      <c r="O29"/>
    </row>
    <row r="30" spans="1:15" s="54" customFormat="1" x14ac:dyDescent="0.25">
      <c r="A30" s="16" t="s">
        <v>61</v>
      </c>
      <c r="B30" s="19" t="s">
        <v>30</v>
      </c>
      <c r="C30" s="10">
        <v>113</v>
      </c>
      <c r="D30" s="17">
        <v>15</v>
      </c>
      <c r="E30" s="12">
        <v>2957.13</v>
      </c>
      <c r="F30" s="12">
        <f>E30*2</f>
        <v>5914.26</v>
      </c>
      <c r="G30" s="12">
        <f>H30*24*2</f>
        <v>7097.112000000001</v>
      </c>
      <c r="H30" s="13">
        <f>E30*0.05</f>
        <v>147.85650000000001</v>
      </c>
      <c r="I30" s="13"/>
      <c r="J30" s="35">
        <v>54.99</v>
      </c>
      <c r="K30" s="36">
        <v>0</v>
      </c>
      <c r="L30" s="37">
        <v>0</v>
      </c>
      <c r="M30" s="37"/>
      <c r="N30" s="12">
        <f>ROUND(E30+H30-J30+K30-L30-M30,0)</f>
        <v>3050</v>
      </c>
      <c r="O30"/>
    </row>
    <row r="31" spans="1:15" ht="18" x14ac:dyDescent="0.25">
      <c r="A31" s="28" t="s">
        <v>62</v>
      </c>
      <c r="B31" s="29" t="s">
        <v>63</v>
      </c>
      <c r="C31" s="10">
        <v>113</v>
      </c>
      <c r="D31" s="30">
        <v>15</v>
      </c>
      <c r="E31" s="12">
        <v>6410.6</v>
      </c>
      <c r="F31" s="12">
        <f>E31*2</f>
        <v>12821.2</v>
      </c>
      <c r="G31" s="12">
        <f>H31*24</f>
        <v>7692.7200000000012</v>
      </c>
      <c r="H31" s="13">
        <f>E31*0.05</f>
        <v>320.53000000000003</v>
      </c>
      <c r="I31" s="13"/>
      <c r="J31" s="20">
        <v>731.13</v>
      </c>
      <c r="K31" s="21">
        <v>0</v>
      </c>
      <c r="L31" s="20">
        <v>0</v>
      </c>
      <c r="M31" s="20"/>
      <c r="N31" s="12">
        <f>ROUND(E31+H31-J31+K31-L31-M31,0)</f>
        <v>6000</v>
      </c>
    </row>
    <row r="32" spans="1:15" ht="26.25" customHeight="1" x14ac:dyDescent="0.25">
      <c r="A32" s="44" t="s">
        <v>64</v>
      </c>
      <c r="B32" s="52" t="s">
        <v>65</v>
      </c>
      <c r="C32" s="71">
        <v>113</v>
      </c>
      <c r="D32" s="72">
        <v>15</v>
      </c>
      <c r="E32" s="12">
        <v>2261.3700000000003</v>
      </c>
      <c r="F32" s="12"/>
      <c r="G32" s="12"/>
      <c r="H32" s="13">
        <f>E32*0.05</f>
        <v>113.06850000000003</v>
      </c>
      <c r="I32" s="13"/>
      <c r="J32" s="14">
        <v>0</v>
      </c>
      <c r="K32" s="15">
        <v>42.741759999999971</v>
      </c>
      <c r="L32" s="12">
        <v>0</v>
      </c>
      <c r="M32" s="12"/>
      <c r="N32" s="12">
        <f>E32+H32-J32+K32-L32-M32</f>
        <v>2417.1802600000001</v>
      </c>
      <c r="O32" s="73"/>
    </row>
    <row r="33" spans="1:14" ht="26.25" customHeight="1" x14ac:dyDescent="0.25">
      <c r="A33" s="74" t="s">
        <v>66</v>
      </c>
      <c r="B33" s="75" t="s">
        <v>67</v>
      </c>
      <c r="C33" s="76">
        <v>113</v>
      </c>
      <c r="D33" s="76">
        <v>15</v>
      </c>
      <c r="E33" s="77">
        <v>4227.1499999999996</v>
      </c>
      <c r="F33" s="77">
        <f>E33*2</f>
        <v>8454.2999999999993</v>
      </c>
      <c r="G33" s="77">
        <f>H33*24*8</f>
        <v>40580.639999999999</v>
      </c>
      <c r="H33" s="13">
        <f>E33*0.05</f>
        <v>211.35749999999999</v>
      </c>
      <c r="I33" s="13"/>
      <c r="J33" s="77">
        <v>338.51</v>
      </c>
      <c r="K33" s="78">
        <v>0</v>
      </c>
      <c r="L33" s="79">
        <v>0</v>
      </c>
      <c r="M33" s="22"/>
      <c r="N33" s="12">
        <f>ROUND(E33+H33-J33+K33-L33-M33,0)</f>
        <v>4100</v>
      </c>
    </row>
    <row r="34" spans="1:14" ht="18" x14ac:dyDescent="0.25">
      <c r="A34" s="47" t="s">
        <v>68</v>
      </c>
      <c r="B34" s="48" t="s">
        <v>69</v>
      </c>
      <c r="C34" s="10">
        <v>113</v>
      </c>
      <c r="D34" s="11">
        <v>5</v>
      </c>
      <c r="E34" s="12">
        <f>3102.45/15*D34</f>
        <v>1034.1499999999999</v>
      </c>
      <c r="F34" s="12"/>
      <c r="G34" s="12"/>
      <c r="H34" s="13">
        <f>E34*0.05</f>
        <v>51.707499999999996</v>
      </c>
      <c r="I34" s="13"/>
      <c r="J34" s="14">
        <v>91.04</v>
      </c>
      <c r="K34" s="15">
        <v>0</v>
      </c>
      <c r="L34" s="14">
        <v>0</v>
      </c>
      <c r="M34" s="14"/>
      <c r="N34" s="12">
        <f>E34+H34-J34+K34-L34-M34</f>
        <v>994.81749999999988</v>
      </c>
    </row>
    <row r="35" spans="1:14" ht="10.5" customHeight="1" x14ac:dyDescent="0.25">
      <c r="A35" s="80" t="s">
        <v>70</v>
      </c>
      <c r="B35" s="45" t="s">
        <v>71</v>
      </c>
      <c r="C35" s="10">
        <v>113</v>
      </c>
      <c r="D35" s="46">
        <v>15</v>
      </c>
      <c r="E35" s="12">
        <f>241.34*15</f>
        <v>3620.1</v>
      </c>
      <c r="F35" s="12">
        <f>E35*2</f>
        <v>7240.2</v>
      </c>
      <c r="G35" s="12">
        <f>H35*24</f>
        <v>4344.12</v>
      </c>
      <c r="H35" s="13">
        <f>E35*0.05</f>
        <v>181.005</v>
      </c>
      <c r="I35" s="13"/>
      <c r="J35" s="81">
        <v>165.07</v>
      </c>
      <c r="K35" s="82">
        <v>0</v>
      </c>
      <c r="L35" s="81">
        <v>0</v>
      </c>
      <c r="M35" s="81"/>
      <c r="N35" s="12">
        <f>E35+H35-J35+K35-L35-M35</f>
        <v>3636.0349999999999</v>
      </c>
    </row>
    <row r="36" spans="1:14" x14ac:dyDescent="0.25">
      <c r="A36" s="16" t="s">
        <v>72</v>
      </c>
      <c r="B36" s="19" t="s">
        <v>73</v>
      </c>
      <c r="C36" s="10">
        <v>113</v>
      </c>
      <c r="D36" s="17">
        <v>15</v>
      </c>
      <c r="E36" s="12">
        <v>1731.135</v>
      </c>
      <c r="F36" s="12">
        <f>E36*2</f>
        <v>3462.27</v>
      </c>
      <c r="G36" s="12">
        <f>H36*24</f>
        <v>2077.3620000000001</v>
      </c>
      <c r="H36" s="13">
        <f>E36*0.05</f>
        <v>86.556750000000008</v>
      </c>
      <c r="I36" s="13"/>
      <c r="J36" s="35">
        <v>0</v>
      </c>
      <c r="K36" s="42">
        <v>95.726800000000011</v>
      </c>
      <c r="L36" s="22">
        <v>0</v>
      </c>
      <c r="M36" s="22"/>
      <c r="N36" s="12">
        <f>E36+H36-J36+K36-L36-M36+I36</f>
        <v>1913.4185499999999</v>
      </c>
    </row>
    <row r="37" spans="1:14" ht="27" x14ac:dyDescent="0.25">
      <c r="A37" s="83" t="s">
        <v>74</v>
      </c>
      <c r="B37" s="52" t="s">
        <v>75</v>
      </c>
      <c r="C37" s="71">
        <v>113</v>
      </c>
      <c r="D37" s="72">
        <v>15</v>
      </c>
      <c r="E37" s="12">
        <v>2261.37</v>
      </c>
      <c r="F37" s="12"/>
      <c r="G37" s="12"/>
      <c r="H37" s="13">
        <f>E37*0.05</f>
        <v>113.0685</v>
      </c>
      <c r="I37" s="13"/>
      <c r="J37" s="14">
        <v>0</v>
      </c>
      <c r="K37" s="15">
        <v>42.74</v>
      </c>
      <c r="L37" s="41">
        <v>0</v>
      </c>
      <c r="M37" s="41"/>
      <c r="N37" s="12">
        <f>E37+H37-J37+K37-L37-M37</f>
        <v>2417.1784999999995</v>
      </c>
    </row>
    <row r="38" spans="1:14" x14ac:dyDescent="0.25">
      <c r="A38" s="16" t="s">
        <v>76</v>
      </c>
      <c r="B38" s="19" t="s">
        <v>73</v>
      </c>
      <c r="C38" s="10">
        <v>113</v>
      </c>
      <c r="D38" s="17">
        <v>15</v>
      </c>
      <c r="E38" s="12">
        <v>1731.135</v>
      </c>
      <c r="F38" s="12"/>
      <c r="G38" s="12">
        <f>H38*24</f>
        <v>2077.3620000000001</v>
      </c>
      <c r="H38" s="13">
        <f>E38*0.05</f>
        <v>86.556750000000008</v>
      </c>
      <c r="I38" s="13"/>
      <c r="J38" s="35">
        <v>0</v>
      </c>
      <c r="K38" s="42">
        <v>95.726800000000011</v>
      </c>
      <c r="L38" s="22">
        <v>0</v>
      </c>
      <c r="M38" s="22"/>
      <c r="N38" s="12">
        <f>E38+H38-J38+K38-L38-M38+I38</f>
        <v>1913.4185499999999</v>
      </c>
    </row>
    <row r="39" spans="1:14" ht="26.25" customHeight="1" x14ac:dyDescent="0.25">
      <c r="A39" s="83" t="s">
        <v>77</v>
      </c>
      <c r="B39" s="52" t="s">
        <v>78</v>
      </c>
      <c r="C39" s="71">
        <v>113</v>
      </c>
      <c r="D39" s="72">
        <v>15</v>
      </c>
      <c r="E39" s="12">
        <v>6410.6</v>
      </c>
      <c r="F39" s="12"/>
      <c r="G39" s="12"/>
      <c r="H39" s="13">
        <f>E39*0.05</f>
        <v>320.53000000000003</v>
      </c>
      <c r="I39" s="13"/>
      <c r="J39" s="20">
        <v>731.13</v>
      </c>
      <c r="K39" s="21">
        <v>0</v>
      </c>
      <c r="L39" s="70"/>
      <c r="M39" s="70"/>
      <c r="N39" s="12">
        <f>ROUND(E39+H39-J39+K39-L39-M39,0)</f>
        <v>6000</v>
      </c>
    </row>
    <row r="40" spans="1:14" ht="26.25" customHeight="1" x14ac:dyDescent="0.25">
      <c r="A40" s="31" t="s">
        <v>79</v>
      </c>
      <c r="B40" s="32" t="s">
        <v>80</v>
      </c>
      <c r="C40" s="10">
        <v>113</v>
      </c>
      <c r="D40" s="33">
        <v>15</v>
      </c>
      <c r="E40" s="12">
        <v>2904</v>
      </c>
      <c r="F40" s="66">
        <f>E40*2</f>
        <v>5808</v>
      </c>
      <c r="G40" s="66">
        <f>H40*24</f>
        <v>3484.8</v>
      </c>
      <c r="H40" s="13">
        <f>E40*0.05</f>
        <v>145.20000000000002</v>
      </c>
      <c r="I40" s="13"/>
      <c r="J40" s="14">
        <v>49.2</v>
      </c>
      <c r="K40" s="15"/>
      <c r="L40" s="14">
        <v>0</v>
      </c>
      <c r="M40" s="14"/>
      <c r="N40" s="12">
        <f>ROUND(E40+H40-J40+K40-L40-M40,0)</f>
        <v>3000</v>
      </c>
    </row>
    <row r="41" spans="1:14" ht="27" x14ac:dyDescent="0.25">
      <c r="A41" s="8" t="s">
        <v>81</v>
      </c>
      <c r="B41" s="9" t="s">
        <v>82</v>
      </c>
      <c r="C41" s="10">
        <v>113</v>
      </c>
      <c r="D41" s="11">
        <v>15</v>
      </c>
      <c r="E41" s="12">
        <v>3102.45</v>
      </c>
      <c r="F41" s="12">
        <f>E41*2</f>
        <v>6204.9</v>
      </c>
      <c r="G41" s="12">
        <f>H41*24</f>
        <v>3722.94</v>
      </c>
      <c r="H41" s="13">
        <f>E41*0.05</f>
        <v>155.1225</v>
      </c>
      <c r="I41" s="13"/>
      <c r="J41" s="84">
        <v>91.04</v>
      </c>
      <c r="K41" s="85">
        <v>0</v>
      </c>
      <c r="L41" s="70">
        <v>0</v>
      </c>
      <c r="M41" s="70"/>
      <c r="N41" s="12">
        <f>E41+H41-J41+K41-L41-M41</f>
        <v>3166.5324999999998</v>
      </c>
    </row>
    <row r="42" spans="1:14" ht="18" x14ac:dyDescent="0.25">
      <c r="A42" s="16" t="s">
        <v>83</v>
      </c>
      <c r="B42" s="19" t="s">
        <v>84</v>
      </c>
      <c r="C42" s="10">
        <v>113</v>
      </c>
      <c r="D42" s="17">
        <v>15</v>
      </c>
      <c r="E42" s="12">
        <v>2957.13</v>
      </c>
      <c r="F42" s="66">
        <f>E42*2</f>
        <v>5914.26</v>
      </c>
      <c r="G42" s="66">
        <f>H42*24</f>
        <v>3548.5560000000005</v>
      </c>
      <c r="H42" s="13">
        <f>E42*0.05</f>
        <v>147.85650000000001</v>
      </c>
      <c r="I42" s="13"/>
      <c r="J42" s="34">
        <v>54.99</v>
      </c>
      <c r="K42" s="67">
        <v>0</v>
      </c>
      <c r="L42" s="34">
        <v>0</v>
      </c>
      <c r="M42" s="34"/>
      <c r="N42" s="12">
        <f>ROUND(E42+H42-J42+K42-L42-M42,0)</f>
        <v>3050</v>
      </c>
    </row>
    <row r="43" spans="1:14" x14ac:dyDescent="0.25">
      <c r="A43" s="86" t="s">
        <v>85</v>
      </c>
      <c r="B43" s="87" t="s">
        <v>86</v>
      </c>
      <c r="C43" s="10">
        <v>113</v>
      </c>
      <c r="D43" s="33">
        <v>15</v>
      </c>
      <c r="E43" s="12">
        <v>3169.08</v>
      </c>
      <c r="F43" s="12">
        <f>E43*2</f>
        <v>6338.16</v>
      </c>
      <c r="G43" s="12">
        <f>H43*24</f>
        <v>3802.8960000000002</v>
      </c>
      <c r="H43" s="13">
        <f>E43*0.05</f>
        <v>158.45400000000001</v>
      </c>
      <c r="I43" s="13"/>
      <c r="J43" s="37">
        <v>98.294175999999993</v>
      </c>
      <c r="K43" s="36">
        <v>0</v>
      </c>
      <c r="L43" s="37"/>
      <c r="M43" s="37"/>
      <c r="N43" s="12">
        <f>E43+H43-J43+K43-L43</f>
        <v>3229.2398240000002</v>
      </c>
    </row>
    <row r="44" spans="1:14" x14ac:dyDescent="0.25">
      <c r="A44" s="16" t="s">
        <v>87</v>
      </c>
      <c r="B44" s="19" t="s">
        <v>30</v>
      </c>
      <c r="C44" s="10">
        <v>113</v>
      </c>
      <c r="D44" s="17">
        <v>15</v>
      </c>
      <c r="E44" s="12">
        <v>3114.8355000000001</v>
      </c>
      <c r="F44" s="12">
        <f>E44*2</f>
        <v>6229.6710000000003</v>
      </c>
      <c r="G44" s="12">
        <f>H44*24</f>
        <v>3737.8026000000004</v>
      </c>
      <c r="H44" s="13">
        <f>E44*0.05</f>
        <v>155.74177500000002</v>
      </c>
      <c r="I44" s="13"/>
      <c r="J44" s="35">
        <v>92.392374400000023</v>
      </c>
      <c r="K44" s="42">
        <v>0</v>
      </c>
      <c r="L44" s="22">
        <v>0</v>
      </c>
      <c r="M44" s="22"/>
      <c r="N44" s="12">
        <f>E44+H44-J44+K44-L44</f>
        <v>3178.1849006000002</v>
      </c>
    </row>
    <row r="45" spans="1:14" ht="26.25" customHeight="1" x14ac:dyDescent="0.25">
      <c r="A45" s="28" t="s">
        <v>88</v>
      </c>
      <c r="B45" s="9" t="s">
        <v>15</v>
      </c>
      <c r="C45" s="10">
        <v>113</v>
      </c>
      <c r="D45" s="11">
        <v>15</v>
      </c>
      <c r="E45" s="12">
        <v>4120.91</v>
      </c>
      <c r="F45" s="12">
        <f>E45*2</f>
        <v>8241.82</v>
      </c>
      <c r="G45" s="12">
        <f>H45*24</f>
        <v>4945.0920000000006</v>
      </c>
      <c r="H45" s="13">
        <f>E45*0.05</f>
        <v>206.0455</v>
      </c>
      <c r="I45" s="13"/>
      <c r="J45" s="14">
        <v>326.95999999999998</v>
      </c>
      <c r="K45" s="15">
        <v>0</v>
      </c>
      <c r="L45" s="14">
        <v>0</v>
      </c>
      <c r="M45" s="14"/>
      <c r="N45" s="12">
        <f>ROUND(E45+H45-J45+K45-L45-M45,0)</f>
        <v>4000</v>
      </c>
    </row>
    <row r="46" spans="1:14" ht="26.25" customHeight="1" x14ac:dyDescent="0.25">
      <c r="A46" s="88" t="s">
        <v>89</v>
      </c>
      <c r="B46" s="19" t="s">
        <v>90</v>
      </c>
      <c r="C46" s="10">
        <v>113</v>
      </c>
      <c r="D46" s="17">
        <v>15</v>
      </c>
      <c r="E46" s="12">
        <v>3169.08</v>
      </c>
      <c r="F46" s="12"/>
      <c r="G46" s="12"/>
      <c r="H46" s="13">
        <f>E46*0.05</f>
        <v>158.45400000000001</v>
      </c>
      <c r="I46" s="13"/>
      <c r="J46" s="37">
        <v>98.294175999999993</v>
      </c>
      <c r="K46" s="36">
        <v>0</v>
      </c>
      <c r="L46" s="37">
        <v>0</v>
      </c>
      <c r="M46" s="37"/>
      <c r="N46" s="12">
        <f>E46+H46-J46+K46-L46</f>
        <v>3229.2398240000002</v>
      </c>
    </row>
    <row r="47" spans="1:14" s="89" customFormat="1" ht="26.25" customHeight="1" x14ac:dyDescent="0.25">
      <c r="A47" s="31" t="s">
        <v>91</v>
      </c>
      <c r="B47" s="32" t="s">
        <v>92</v>
      </c>
      <c r="C47" s="10">
        <v>113</v>
      </c>
      <c r="D47" s="33">
        <v>15</v>
      </c>
      <c r="E47" s="12">
        <v>3102.4500000000003</v>
      </c>
      <c r="F47" s="12"/>
      <c r="G47" s="12"/>
      <c r="H47" s="13">
        <f>E47*0.05</f>
        <v>155.12250000000003</v>
      </c>
      <c r="I47" s="13"/>
      <c r="J47" s="14">
        <v>91.044832000000014</v>
      </c>
      <c r="K47" s="15">
        <v>0</v>
      </c>
      <c r="L47" s="14">
        <v>0</v>
      </c>
      <c r="M47" s="14"/>
      <c r="N47" s="12">
        <f>E47+H47-J47+K47-L47</f>
        <v>3166.5276680000002</v>
      </c>
    </row>
    <row r="48" spans="1:14" s="89" customFormat="1" ht="26.25" customHeight="1" x14ac:dyDescent="0.25">
      <c r="A48" s="38" t="s">
        <v>93</v>
      </c>
      <c r="B48" s="39" t="s">
        <v>94</v>
      </c>
      <c r="C48" s="40">
        <v>113</v>
      </c>
      <c r="D48" s="40">
        <v>15</v>
      </c>
      <c r="E48" s="12">
        <v>13312.35</v>
      </c>
      <c r="F48" s="12">
        <f>E48*2</f>
        <v>26624.7</v>
      </c>
      <c r="G48" s="12">
        <f>H48*24</f>
        <v>15974.820000000002</v>
      </c>
      <c r="H48" s="13">
        <f>E48*0.05</f>
        <v>665.61750000000006</v>
      </c>
      <c r="I48" s="13"/>
      <c r="J48" s="90">
        <v>2234.7399999999998</v>
      </c>
      <c r="K48" s="13">
        <v>0</v>
      </c>
      <c r="L48" s="90">
        <v>0</v>
      </c>
      <c r="M48" s="90"/>
      <c r="N48" s="12">
        <f>E48+H48-J48+K48-L48-M48</f>
        <v>11743.227500000001</v>
      </c>
    </row>
    <row r="49" spans="1:15" x14ac:dyDescent="0.25">
      <c r="A49" s="83" t="s">
        <v>95</v>
      </c>
      <c r="B49" s="52" t="s">
        <v>96</v>
      </c>
      <c r="C49" s="71">
        <v>113</v>
      </c>
      <c r="D49" s="72">
        <v>15</v>
      </c>
      <c r="E49" s="12">
        <v>5242.98</v>
      </c>
      <c r="F49" s="12"/>
      <c r="G49" s="12"/>
      <c r="H49" s="13">
        <v>262.14999999999998</v>
      </c>
      <c r="I49" s="13"/>
      <c r="J49" s="20">
        <v>505.13</v>
      </c>
      <c r="K49" s="21"/>
      <c r="L49" s="70"/>
      <c r="M49" s="70"/>
      <c r="N49" s="12">
        <f>ROUND(E49+H49-J49+K49-L49-M49,0)</f>
        <v>5000</v>
      </c>
    </row>
    <row r="50" spans="1:15" x14ac:dyDescent="0.25">
      <c r="A50" s="18" t="s">
        <v>97</v>
      </c>
      <c r="B50" s="19" t="s">
        <v>98</v>
      </c>
      <c r="C50" s="10">
        <v>113</v>
      </c>
      <c r="D50" s="17">
        <v>15</v>
      </c>
      <c r="E50" s="12">
        <v>2460.6675</v>
      </c>
      <c r="F50" s="12">
        <f>E50*2</f>
        <v>4921.335</v>
      </c>
      <c r="G50" s="12">
        <f>H50*24</f>
        <v>2952.8010000000004</v>
      </c>
      <c r="H50" s="13">
        <f>E50*0.05</f>
        <v>123.03337500000001</v>
      </c>
      <c r="I50" s="13"/>
      <c r="J50" s="14">
        <v>0</v>
      </c>
      <c r="K50" s="15">
        <v>14.031103999999999</v>
      </c>
      <c r="L50" s="22">
        <v>0</v>
      </c>
      <c r="M50" s="22"/>
      <c r="N50" s="12">
        <f>E50+H50-J50+K50-L50-M50+I50</f>
        <v>2597.7319790000001</v>
      </c>
    </row>
    <row r="51" spans="1:15" ht="22.5" x14ac:dyDescent="0.25">
      <c r="A51" s="8" t="s">
        <v>99</v>
      </c>
      <c r="B51" s="91" t="s">
        <v>52</v>
      </c>
      <c r="C51" s="10">
        <v>113</v>
      </c>
      <c r="D51" s="33">
        <v>15</v>
      </c>
      <c r="E51" s="12">
        <v>4304.7700000000004</v>
      </c>
      <c r="F51" s="12">
        <f>E51*2</f>
        <v>8609.5400000000009</v>
      </c>
      <c r="G51" s="12">
        <f>H51*24</f>
        <v>5165.7240000000011</v>
      </c>
      <c r="H51" s="13">
        <f>E51*0.05</f>
        <v>215.23850000000004</v>
      </c>
      <c r="I51" s="13"/>
      <c r="J51" s="12">
        <v>160.54</v>
      </c>
      <c r="K51" s="50">
        <v>0</v>
      </c>
      <c r="L51" s="12">
        <v>0</v>
      </c>
      <c r="M51" s="12"/>
      <c r="N51" s="12">
        <f>E51+H51-J51+K51-L51-M51</f>
        <v>4359.4685000000009</v>
      </c>
    </row>
    <row r="52" spans="1:15" x14ac:dyDescent="0.25">
      <c r="A52" s="92" t="s">
        <v>100</v>
      </c>
      <c r="B52" s="93" t="s">
        <v>36</v>
      </c>
      <c r="C52" s="10">
        <v>113</v>
      </c>
      <c r="D52" s="11">
        <v>15</v>
      </c>
      <c r="E52" s="12">
        <v>2261.37</v>
      </c>
      <c r="F52" s="12"/>
      <c r="G52" s="12"/>
      <c r="H52" s="13">
        <f>E52*0.05</f>
        <v>113.0685</v>
      </c>
      <c r="I52" s="13"/>
      <c r="J52" s="14">
        <v>0</v>
      </c>
      <c r="K52" s="15">
        <v>42.74</v>
      </c>
      <c r="L52" s="94">
        <v>0</v>
      </c>
      <c r="M52" s="94"/>
      <c r="N52" s="12">
        <f>E52+H52-J52+K52-L52-M52</f>
        <v>2417.1784999999995</v>
      </c>
    </row>
    <row r="53" spans="1:15" ht="23.25" customHeight="1" x14ac:dyDescent="0.25">
      <c r="A53" s="68" t="s">
        <v>101</v>
      </c>
      <c r="B53" s="95" t="s">
        <v>102</v>
      </c>
      <c r="C53" s="10">
        <v>113</v>
      </c>
      <c r="D53" s="96">
        <v>15</v>
      </c>
      <c r="E53" s="12">
        <f>241.34*15</f>
        <v>3620.1</v>
      </c>
      <c r="F53" s="12">
        <f>E53*2</f>
        <v>7240.2</v>
      </c>
      <c r="G53" s="12">
        <f>H53*24</f>
        <v>4344.12</v>
      </c>
      <c r="H53" s="13">
        <f>E53*0.05</f>
        <v>181.005</v>
      </c>
      <c r="I53" s="13"/>
      <c r="J53" s="81">
        <v>165.07</v>
      </c>
      <c r="K53" s="82">
        <v>0</v>
      </c>
      <c r="L53" s="81">
        <v>0</v>
      </c>
      <c r="M53" s="81"/>
      <c r="N53" s="12">
        <f>E53+H53-J53+K53-L53-M53</f>
        <v>3636.0349999999999</v>
      </c>
    </row>
    <row r="54" spans="1:15" ht="23.25" customHeight="1" x14ac:dyDescent="0.25">
      <c r="A54" s="31" t="s">
        <v>103</v>
      </c>
      <c r="B54" s="32" t="s">
        <v>104</v>
      </c>
      <c r="C54" s="10">
        <v>113</v>
      </c>
      <c r="D54" s="33">
        <v>15</v>
      </c>
      <c r="E54" s="12">
        <v>1116.855</v>
      </c>
      <c r="F54" s="66">
        <f>E54*2</f>
        <v>2233.71</v>
      </c>
      <c r="G54" s="66">
        <f>H54*24</f>
        <v>1340.2260000000001</v>
      </c>
      <c r="H54" s="13">
        <f>E54*0.05</f>
        <v>55.842750000000002</v>
      </c>
      <c r="I54" s="13"/>
      <c r="J54" s="34">
        <v>0</v>
      </c>
      <c r="K54" s="67">
        <v>141.94072</v>
      </c>
      <c r="L54" s="34">
        <v>0</v>
      </c>
      <c r="M54" s="34"/>
      <c r="N54" s="12">
        <f>E54+H54-J54+K54-L54</f>
        <v>1314.6384700000001</v>
      </c>
    </row>
    <row r="55" spans="1:15" ht="12.75" customHeight="1" x14ac:dyDescent="0.25">
      <c r="A55" s="8" t="s">
        <v>105</v>
      </c>
      <c r="B55" s="9" t="s">
        <v>106</v>
      </c>
      <c r="C55" s="10">
        <v>113</v>
      </c>
      <c r="D55" s="11">
        <v>15</v>
      </c>
      <c r="E55" s="12">
        <v>3102.4500000000003</v>
      </c>
      <c r="F55" s="12"/>
      <c r="G55" s="12"/>
      <c r="H55" s="13">
        <f>E55*0.05</f>
        <v>155.12250000000003</v>
      </c>
      <c r="I55" s="13"/>
      <c r="J55" s="14">
        <v>91.044832000000014</v>
      </c>
      <c r="K55" s="15">
        <v>0</v>
      </c>
      <c r="L55" s="14">
        <v>0</v>
      </c>
      <c r="M55" s="14"/>
      <c r="N55" s="12">
        <f>E55+H55-J55+K55-L55-M55</f>
        <v>3166.5276680000002</v>
      </c>
    </row>
    <row r="56" spans="1:15" ht="12.75" customHeight="1" x14ac:dyDescent="0.25">
      <c r="A56" s="8" t="s">
        <v>107</v>
      </c>
      <c r="B56" s="97" t="s">
        <v>108</v>
      </c>
      <c r="C56" s="98">
        <v>113</v>
      </c>
      <c r="D56" s="98">
        <v>15</v>
      </c>
      <c r="E56" s="12">
        <v>5827.5</v>
      </c>
      <c r="F56" s="12">
        <f>E56*2</f>
        <v>11655</v>
      </c>
      <c r="G56" s="12">
        <f>H56*24</f>
        <v>6993</v>
      </c>
      <c r="H56" s="13">
        <f>E56*0.05</f>
        <v>291.375</v>
      </c>
      <c r="I56" s="13"/>
      <c r="J56" s="41">
        <v>609.88</v>
      </c>
      <c r="K56" s="99">
        <v>0</v>
      </c>
      <c r="L56" s="41">
        <v>0</v>
      </c>
      <c r="M56" s="41"/>
      <c r="N56" s="12">
        <f>ROUND(E56+H56-J56+K56-L56-M56,0)</f>
        <v>5509</v>
      </c>
    </row>
    <row r="57" spans="1:15" x14ac:dyDescent="0.25">
      <c r="A57" s="8" t="s">
        <v>109</v>
      </c>
      <c r="B57" s="9" t="s">
        <v>110</v>
      </c>
      <c r="C57" s="10">
        <v>113</v>
      </c>
      <c r="D57" s="11">
        <v>15</v>
      </c>
      <c r="E57" s="12">
        <v>3102.45</v>
      </c>
      <c r="F57" s="12"/>
      <c r="G57" s="12"/>
      <c r="H57" s="13">
        <f>E57*0.05</f>
        <v>155.1225</v>
      </c>
      <c r="I57" s="13"/>
      <c r="J57" s="14">
        <v>91.044832000000014</v>
      </c>
      <c r="K57" s="15">
        <v>0</v>
      </c>
      <c r="L57" s="14">
        <v>0</v>
      </c>
      <c r="M57" s="14"/>
      <c r="N57" s="12">
        <f>E57+H57-J57+K57-L57-M57</f>
        <v>3166.5276679999997</v>
      </c>
    </row>
    <row r="58" spans="1:15" s="54" customFormat="1" x14ac:dyDescent="0.25">
      <c r="A58" s="59" t="s">
        <v>111</v>
      </c>
      <c r="B58" s="60" t="s">
        <v>36</v>
      </c>
      <c r="C58" s="10">
        <v>113</v>
      </c>
      <c r="D58" s="96">
        <v>15</v>
      </c>
      <c r="E58" s="12">
        <v>2261.37</v>
      </c>
      <c r="F58" s="12"/>
      <c r="G58" s="12"/>
      <c r="H58" s="13">
        <f>E58*0.05</f>
        <v>113.0685</v>
      </c>
      <c r="I58" s="13"/>
      <c r="J58" s="14">
        <v>0</v>
      </c>
      <c r="K58" s="15">
        <v>42.74</v>
      </c>
      <c r="L58" s="94">
        <v>0</v>
      </c>
      <c r="M58" s="94"/>
      <c r="N58" s="12">
        <f>E58+H58-J58+K58-L58-M58+I58</f>
        <v>2417.1784999999995</v>
      </c>
      <c r="O58"/>
    </row>
    <row r="59" spans="1:15" s="58" customFormat="1" x14ac:dyDescent="0.25">
      <c r="A59" s="23" t="s">
        <v>112</v>
      </c>
      <c r="B59" s="24" t="s">
        <v>19</v>
      </c>
      <c r="C59" s="10">
        <v>113</v>
      </c>
      <c r="D59" s="25">
        <v>15</v>
      </c>
      <c r="E59" s="12">
        <v>1790.3</v>
      </c>
      <c r="F59" s="12">
        <f>E59*2</f>
        <v>3580.6</v>
      </c>
      <c r="G59" s="12">
        <f>H59*24*4</f>
        <v>8593.44</v>
      </c>
      <c r="H59" s="13">
        <f>E59*0.05</f>
        <v>89.515000000000001</v>
      </c>
      <c r="I59" s="13"/>
      <c r="J59" s="14">
        <v>0</v>
      </c>
      <c r="K59" s="15">
        <v>86.84</v>
      </c>
      <c r="L59" s="14">
        <v>0</v>
      </c>
      <c r="M59" s="14"/>
      <c r="N59" s="12">
        <f>E59+H59-J59+K59-L59</f>
        <v>1966.655</v>
      </c>
      <c r="O59"/>
    </row>
    <row r="60" spans="1:15" x14ac:dyDescent="0.25">
      <c r="A60" s="100" t="s">
        <v>113</v>
      </c>
      <c r="B60" s="19" t="s">
        <v>114</v>
      </c>
      <c r="C60" s="10">
        <v>113</v>
      </c>
      <c r="D60" s="72">
        <v>15</v>
      </c>
      <c r="E60" s="12">
        <v>787.41</v>
      </c>
      <c r="F60" s="12">
        <f>E60*2</f>
        <v>1574.82</v>
      </c>
      <c r="G60" s="12">
        <f>H60*24</f>
        <v>944.89200000000005</v>
      </c>
      <c r="H60" s="13">
        <f>E60*0.05</f>
        <v>39.3705</v>
      </c>
      <c r="I60" s="13"/>
      <c r="J60" s="101">
        <v>0</v>
      </c>
      <c r="K60" s="102">
        <v>163.17519999999999</v>
      </c>
      <c r="L60" s="22">
        <v>0</v>
      </c>
      <c r="M60" s="22"/>
      <c r="N60" s="12">
        <f>E60+H60-J60+K60-L60-M60+I60</f>
        <v>989.95569999999998</v>
      </c>
    </row>
    <row r="61" spans="1:15" x14ac:dyDescent="0.25">
      <c r="A61" s="47" t="s">
        <v>115</v>
      </c>
      <c r="B61" s="48" t="s">
        <v>38</v>
      </c>
      <c r="C61" s="49">
        <v>111</v>
      </c>
      <c r="D61" s="49">
        <v>15</v>
      </c>
      <c r="E61" s="12">
        <v>2501.5700000000002</v>
      </c>
      <c r="F61" s="12">
        <f>E61*2</f>
        <v>5003.1400000000003</v>
      </c>
      <c r="G61" s="12">
        <f>(H61*24)*9</f>
        <v>27016.956000000006</v>
      </c>
      <c r="H61" s="50">
        <f>E61*0.05</f>
        <v>125.07850000000002</v>
      </c>
      <c r="I61" s="50"/>
      <c r="J61" s="12">
        <v>0</v>
      </c>
      <c r="K61" s="50">
        <v>9.58</v>
      </c>
      <c r="L61" s="12">
        <v>0</v>
      </c>
      <c r="M61" s="12"/>
      <c r="N61" s="12">
        <f>E61+H61-J61+K61-L61-M61</f>
        <v>2636.2285000000002</v>
      </c>
    </row>
    <row r="62" spans="1:15" ht="18" x14ac:dyDescent="0.25">
      <c r="A62" s="100" t="s">
        <v>116</v>
      </c>
      <c r="B62" s="19" t="s">
        <v>117</v>
      </c>
      <c r="C62" s="10">
        <v>113</v>
      </c>
      <c r="D62" s="33">
        <v>15</v>
      </c>
      <c r="E62" s="12">
        <v>1790.3025</v>
      </c>
      <c r="F62" s="12">
        <f>E62*2</f>
        <v>3580.605</v>
      </c>
      <c r="G62" s="12">
        <f>H62*24</f>
        <v>2148.3630000000003</v>
      </c>
      <c r="H62" s="13">
        <f>E62*0.05</f>
        <v>89.515125000000012</v>
      </c>
      <c r="I62" s="13"/>
      <c r="J62" s="14">
        <v>0</v>
      </c>
      <c r="K62" s="15">
        <v>86.840079999999986</v>
      </c>
      <c r="L62" s="22">
        <v>0</v>
      </c>
      <c r="M62" s="22"/>
      <c r="N62" s="12">
        <f>E62+H62-J62+K62-L62-M62+I62</f>
        <v>1966.6577050000001</v>
      </c>
    </row>
    <row r="63" spans="1:15" ht="18" x14ac:dyDescent="0.25">
      <c r="A63" s="8" t="s">
        <v>118</v>
      </c>
      <c r="B63" s="9" t="s">
        <v>119</v>
      </c>
      <c r="C63" s="10">
        <v>113</v>
      </c>
      <c r="D63" s="11">
        <v>15</v>
      </c>
      <c r="E63" s="12">
        <v>2261.3700000000003</v>
      </c>
      <c r="F63" s="12"/>
      <c r="G63" s="12"/>
      <c r="H63" s="13">
        <f>E63*0.05</f>
        <v>113.06850000000003</v>
      </c>
      <c r="I63" s="13"/>
      <c r="J63" s="14">
        <v>0</v>
      </c>
      <c r="K63" s="15">
        <v>42.741759999999971</v>
      </c>
      <c r="L63" s="12">
        <v>0</v>
      </c>
      <c r="M63" s="12"/>
      <c r="N63" s="12">
        <f>E63+H63-J63+K63-L63-M63</f>
        <v>2417.1802600000001</v>
      </c>
    </row>
    <row r="64" spans="1:15" ht="15.75" customHeight="1" x14ac:dyDescent="0.25">
      <c r="A64" s="18" t="s">
        <v>120</v>
      </c>
      <c r="B64" s="19" t="s">
        <v>117</v>
      </c>
      <c r="C64" s="10">
        <v>113</v>
      </c>
      <c r="D64" s="33">
        <v>15</v>
      </c>
      <c r="E64" s="12">
        <v>1790.3025</v>
      </c>
      <c r="F64" s="12"/>
      <c r="G64" s="12">
        <f>H64*24</f>
        <v>2148.3630000000003</v>
      </c>
      <c r="H64" s="13">
        <f>E64*0.05</f>
        <v>89.515125000000012</v>
      </c>
      <c r="I64" s="13"/>
      <c r="J64" s="14">
        <v>0</v>
      </c>
      <c r="K64" s="15">
        <v>86.840079999999986</v>
      </c>
      <c r="L64" s="22">
        <v>0</v>
      </c>
      <c r="M64" s="22"/>
      <c r="N64" s="12">
        <f>E64+H64-J64+K64-L64-M64+I64</f>
        <v>1966.6577050000001</v>
      </c>
    </row>
    <row r="65" spans="1:14" x14ac:dyDescent="0.25">
      <c r="A65" s="64" t="s">
        <v>121</v>
      </c>
      <c r="B65" s="65" t="s">
        <v>122</v>
      </c>
      <c r="C65" s="10">
        <v>113</v>
      </c>
      <c r="D65" s="33">
        <v>15</v>
      </c>
      <c r="E65" s="12">
        <v>3102.45</v>
      </c>
      <c r="F65" s="12"/>
      <c r="G65" s="12"/>
      <c r="H65" s="13">
        <f>E65*0.05</f>
        <v>155.1225</v>
      </c>
      <c r="I65" s="13"/>
      <c r="J65" s="14">
        <v>91.044832000000014</v>
      </c>
      <c r="K65" s="15">
        <v>0</v>
      </c>
      <c r="L65" s="14">
        <v>0</v>
      </c>
      <c r="M65" s="14"/>
      <c r="N65" s="12">
        <f>E65+H65-J65+K65-L65-M65</f>
        <v>3166.5276679999997</v>
      </c>
    </row>
    <row r="66" spans="1:14" x14ac:dyDescent="0.25">
      <c r="A66" s="44" t="s">
        <v>123</v>
      </c>
      <c r="B66" s="45" t="s">
        <v>124</v>
      </c>
      <c r="C66" s="10">
        <v>113</v>
      </c>
      <c r="D66" s="46">
        <v>15</v>
      </c>
      <c r="E66" s="12">
        <v>2261.37</v>
      </c>
      <c r="F66" s="12"/>
      <c r="G66" s="12"/>
      <c r="H66" s="13">
        <f>E66*0.05</f>
        <v>113.0685</v>
      </c>
      <c r="I66" s="13"/>
      <c r="J66" s="14">
        <v>0</v>
      </c>
      <c r="K66" s="15">
        <v>42.74</v>
      </c>
      <c r="L66" s="41">
        <v>0</v>
      </c>
      <c r="M66" s="41"/>
      <c r="N66" s="12">
        <f>E66+H66-J66+K66-L66-M66</f>
        <v>2417.1784999999995</v>
      </c>
    </row>
    <row r="67" spans="1:14" ht="26.25" customHeight="1" x14ac:dyDescent="0.25">
      <c r="A67" s="103" t="s">
        <v>125</v>
      </c>
      <c r="B67" s="60" t="s">
        <v>126</v>
      </c>
      <c r="C67" s="10">
        <v>113</v>
      </c>
      <c r="D67" s="61">
        <v>15</v>
      </c>
      <c r="E67" s="12">
        <f>3102.45/15*D67</f>
        <v>3102.45</v>
      </c>
      <c r="F67" s="12">
        <f>E67*2</f>
        <v>6204.9</v>
      </c>
      <c r="G67" s="12">
        <f>H67*24</f>
        <v>3722.94</v>
      </c>
      <c r="H67" s="13">
        <f>E67*0.05</f>
        <v>155.1225</v>
      </c>
      <c r="I67" s="13"/>
      <c r="J67" s="14">
        <v>91.04</v>
      </c>
      <c r="K67" s="15">
        <v>0</v>
      </c>
      <c r="L67" s="14">
        <v>0</v>
      </c>
      <c r="M67" s="14"/>
      <c r="N67" s="12">
        <f>E67+H67-J67+K67-L67-M67+I67</f>
        <v>3166.5324999999998</v>
      </c>
    </row>
    <row r="68" spans="1:14" ht="26.25" customHeight="1" x14ac:dyDescent="0.25">
      <c r="A68" s="47" t="s">
        <v>127</v>
      </c>
      <c r="B68" s="97" t="s">
        <v>128</v>
      </c>
      <c r="C68" s="98">
        <v>111</v>
      </c>
      <c r="D68" s="98">
        <v>15</v>
      </c>
      <c r="E68" s="12">
        <v>5827.5</v>
      </c>
      <c r="F68" s="12">
        <f>E68*2</f>
        <v>11655</v>
      </c>
      <c r="G68" s="12">
        <f>H68*24</f>
        <v>6993</v>
      </c>
      <c r="H68" s="13">
        <f>E68*0.05</f>
        <v>291.375</v>
      </c>
      <c r="I68" s="13"/>
      <c r="J68" s="41">
        <v>609.88</v>
      </c>
      <c r="K68" s="99">
        <v>0</v>
      </c>
      <c r="L68" s="41">
        <v>0</v>
      </c>
      <c r="M68" s="41"/>
      <c r="N68" s="12">
        <f>ROUND(E68+H68-J68+K68-L68-M68,0)</f>
        <v>5509</v>
      </c>
    </row>
    <row r="69" spans="1:14" ht="26.25" customHeight="1" x14ac:dyDescent="0.25">
      <c r="A69" s="8" t="s">
        <v>129</v>
      </c>
      <c r="B69" s="9" t="s">
        <v>130</v>
      </c>
      <c r="C69" s="10">
        <v>113</v>
      </c>
      <c r="D69" s="11">
        <v>15</v>
      </c>
      <c r="E69" s="12">
        <v>3102.4500000000003</v>
      </c>
      <c r="F69" s="12"/>
      <c r="G69" s="12"/>
      <c r="H69" s="13">
        <f>E69*0.05</f>
        <v>155.12250000000003</v>
      </c>
      <c r="I69" s="13"/>
      <c r="J69" s="14">
        <v>91.044832000000014</v>
      </c>
      <c r="K69" s="15">
        <v>0</v>
      </c>
      <c r="L69" s="14">
        <v>0</v>
      </c>
      <c r="M69" s="14"/>
      <c r="N69" s="12">
        <f>E69+H69-J69+K69-L69-M69</f>
        <v>3166.5276680000002</v>
      </c>
    </row>
    <row r="70" spans="1:14" ht="26.25" customHeight="1" x14ac:dyDescent="0.25">
      <c r="A70" s="44" t="s">
        <v>131</v>
      </c>
      <c r="B70" s="45" t="s">
        <v>132</v>
      </c>
      <c r="C70" s="10">
        <v>113</v>
      </c>
      <c r="D70" s="46">
        <v>15</v>
      </c>
      <c r="E70" s="12">
        <v>3102.45</v>
      </c>
      <c r="F70" s="12">
        <f>E70*2</f>
        <v>6204.9</v>
      </c>
      <c r="G70" s="12">
        <f>H70*24</f>
        <v>3722.94</v>
      </c>
      <c r="H70" s="13">
        <f>E70*0.05</f>
        <v>155.1225</v>
      </c>
      <c r="I70" s="13"/>
      <c r="J70" s="14">
        <v>91.04</v>
      </c>
      <c r="K70" s="15">
        <v>0</v>
      </c>
      <c r="L70" s="14">
        <v>0</v>
      </c>
      <c r="M70" s="14"/>
      <c r="N70" s="12">
        <f>E70+H70-J70+K70-L70-M70</f>
        <v>3166.5324999999998</v>
      </c>
    </row>
    <row r="71" spans="1:14" ht="18" x14ac:dyDescent="0.25">
      <c r="A71" s="64" t="s">
        <v>133</v>
      </c>
      <c r="B71" s="65" t="s">
        <v>134</v>
      </c>
      <c r="C71" s="10">
        <v>113</v>
      </c>
      <c r="D71" s="33">
        <v>15</v>
      </c>
      <c r="E71" s="12">
        <v>1790.3025</v>
      </c>
      <c r="F71" s="104"/>
      <c r="G71" s="104">
        <f>H71*24*5</f>
        <v>10741.815000000002</v>
      </c>
      <c r="H71" s="13">
        <f>E71*0.05</f>
        <v>89.515125000000012</v>
      </c>
      <c r="I71" s="13"/>
      <c r="J71" s="14">
        <v>0</v>
      </c>
      <c r="K71" s="15">
        <v>86.840079999999986</v>
      </c>
      <c r="L71" s="26"/>
      <c r="M71" s="26"/>
      <c r="N71" s="104">
        <f>E71+H71-J71+K71-L71-M71+I71</f>
        <v>1966.6577050000001</v>
      </c>
    </row>
    <row r="72" spans="1:14" ht="18" x14ac:dyDescent="0.25">
      <c r="A72" s="8" t="s">
        <v>135</v>
      </c>
      <c r="B72" s="9" t="s">
        <v>136</v>
      </c>
      <c r="C72" s="10">
        <v>113</v>
      </c>
      <c r="D72" s="11">
        <v>0</v>
      </c>
      <c r="E72" s="12">
        <v>0</v>
      </c>
      <c r="F72" s="104"/>
      <c r="G72" s="104"/>
      <c r="H72" s="105">
        <v>0</v>
      </c>
      <c r="I72" s="105"/>
      <c r="J72" s="106">
        <v>0</v>
      </c>
      <c r="K72" s="107">
        <v>0</v>
      </c>
      <c r="L72" s="104">
        <v>0</v>
      </c>
      <c r="M72" s="104"/>
      <c r="N72" s="104">
        <f>E72+H72-J72+K72-L72-M72</f>
        <v>0</v>
      </c>
    </row>
    <row r="73" spans="1:14" x14ac:dyDescent="0.25">
      <c r="A73" s="108" t="s">
        <v>137</v>
      </c>
      <c r="B73" s="69" t="s">
        <v>138</v>
      </c>
      <c r="C73" s="10">
        <v>113</v>
      </c>
      <c r="D73" s="10">
        <v>15</v>
      </c>
      <c r="E73" s="12">
        <v>5170.2299999999996</v>
      </c>
      <c r="F73" s="12">
        <f>E73*2</f>
        <v>10340.459999999999</v>
      </c>
      <c r="G73" s="12">
        <f>H73*24</f>
        <v>6204.2759999999998</v>
      </c>
      <c r="H73" s="13">
        <f>E73*0.05</f>
        <v>258.51150000000001</v>
      </c>
      <c r="I73" s="13"/>
      <c r="J73" s="20">
        <v>492.09</v>
      </c>
      <c r="K73" s="21">
        <v>0</v>
      </c>
      <c r="L73" s="70">
        <v>0</v>
      </c>
      <c r="M73" s="70">
        <v>0</v>
      </c>
      <c r="N73" s="12">
        <f>E73+H73-J73+K73-L73-M73</f>
        <v>4936.651499999999</v>
      </c>
    </row>
    <row r="74" spans="1:14" ht="18" x14ac:dyDescent="0.25">
      <c r="A74" s="23" t="s">
        <v>139</v>
      </c>
      <c r="B74" s="65" t="s">
        <v>134</v>
      </c>
      <c r="C74" s="10">
        <v>113</v>
      </c>
      <c r="D74" s="33">
        <v>15</v>
      </c>
      <c r="E74" s="12">
        <v>1790.3025</v>
      </c>
      <c r="F74" s="12"/>
      <c r="G74" s="12">
        <f>H74*24</f>
        <v>2148.3630000000003</v>
      </c>
      <c r="H74" s="13">
        <f>E74*0.05</f>
        <v>89.515125000000012</v>
      </c>
      <c r="I74" s="13"/>
      <c r="J74" s="14">
        <v>0</v>
      </c>
      <c r="K74" s="15">
        <v>86.840079999999986</v>
      </c>
      <c r="L74" s="26">
        <v>0</v>
      </c>
      <c r="M74" s="26"/>
      <c r="N74" s="12">
        <f>E74+H74-J74+K74-L74-M74+I74</f>
        <v>1966.6577050000001</v>
      </c>
    </row>
    <row r="75" spans="1:14" x14ac:dyDescent="0.25">
      <c r="A75" s="18" t="s">
        <v>140</v>
      </c>
      <c r="B75" s="19" t="s">
        <v>98</v>
      </c>
      <c r="C75" s="10">
        <v>113</v>
      </c>
      <c r="D75" s="33">
        <v>15</v>
      </c>
      <c r="E75" s="12">
        <v>2460.6675</v>
      </c>
      <c r="F75" s="104">
        <f>E75*2</f>
        <v>4921.335</v>
      </c>
      <c r="G75" s="104">
        <f>H75*24</f>
        <v>2952.8010000000004</v>
      </c>
      <c r="H75" s="13">
        <f>E75*0.05</f>
        <v>123.03337500000001</v>
      </c>
      <c r="I75" s="13"/>
      <c r="J75" s="14">
        <v>0</v>
      </c>
      <c r="K75" s="15">
        <v>14.031103999999999</v>
      </c>
      <c r="L75" s="109">
        <v>0</v>
      </c>
      <c r="M75" s="22"/>
      <c r="N75" s="12">
        <f>E75+H75-J75+K75-L75-M75+I75</f>
        <v>2597.7319790000001</v>
      </c>
    </row>
    <row r="76" spans="1:14" ht="26.25" customHeight="1" x14ac:dyDescent="0.25">
      <c r="A76" s="28" t="s">
        <v>141</v>
      </c>
      <c r="B76" s="9" t="s">
        <v>142</v>
      </c>
      <c r="C76" s="10">
        <v>113</v>
      </c>
      <c r="D76" s="17">
        <v>15</v>
      </c>
      <c r="E76" s="12">
        <v>2904</v>
      </c>
      <c r="F76" s="12">
        <f>E76*2</f>
        <v>5808</v>
      </c>
      <c r="G76" s="12">
        <f>H76*24*5</f>
        <v>17424</v>
      </c>
      <c r="H76" s="13">
        <f>E76*0.05</f>
        <v>145.20000000000002</v>
      </c>
      <c r="I76" s="13"/>
      <c r="J76" s="35">
        <v>49.2</v>
      </c>
      <c r="K76" s="42">
        <v>0</v>
      </c>
      <c r="L76" s="22">
        <v>0</v>
      </c>
      <c r="M76" s="22"/>
      <c r="N76" s="12">
        <f>ROUND(E76+H76-J76+K76-L76-M76,0)</f>
        <v>3000</v>
      </c>
    </row>
    <row r="77" spans="1:14" ht="26.25" customHeight="1" x14ac:dyDescent="0.25">
      <c r="A77" s="28" t="s">
        <v>143</v>
      </c>
      <c r="B77" s="9" t="s">
        <v>43</v>
      </c>
      <c r="C77" s="10">
        <v>113</v>
      </c>
      <c r="D77" s="17">
        <v>15</v>
      </c>
      <c r="E77" s="12">
        <v>2691.5099999999998</v>
      </c>
      <c r="F77" s="12">
        <f>E77*2</f>
        <v>5383.0199999999995</v>
      </c>
      <c r="G77" s="12">
        <f>H77*24*5</f>
        <v>16149.06</v>
      </c>
      <c r="H77" s="13">
        <f>E77*0.05</f>
        <v>134.57550000000001</v>
      </c>
      <c r="I77" s="13"/>
      <c r="J77" s="35">
        <v>26.09</v>
      </c>
      <c r="K77" s="42">
        <v>0</v>
      </c>
      <c r="L77" s="22">
        <v>0</v>
      </c>
      <c r="M77" s="22"/>
      <c r="N77" s="12">
        <f>E77+H77-J77+K77-L77-M77</f>
        <v>2799.9954999999995</v>
      </c>
    </row>
    <row r="78" spans="1:14" s="89" customFormat="1" ht="26.25" customHeight="1" x14ac:dyDescent="0.25">
      <c r="A78" s="8" t="s">
        <v>144</v>
      </c>
      <c r="B78" s="48" t="s">
        <v>38</v>
      </c>
      <c r="C78" s="49">
        <v>111</v>
      </c>
      <c r="D78" s="49">
        <v>15</v>
      </c>
      <c r="E78" s="12">
        <v>2501.5700000000002</v>
      </c>
      <c r="F78" s="12">
        <f>E78*2</f>
        <v>5003.1400000000003</v>
      </c>
      <c r="G78" s="12">
        <f>(H78*24)*9</f>
        <v>27016.956000000006</v>
      </c>
      <c r="H78" s="50">
        <f>E78*0.05</f>
        <v>125.07850000000002</v>
      </c>
      <c r="I78" s="50"/>
      <c r="J78" s="12">
        <v>0</v>
      </c>
      <c r="K78" s="50">
        <v>9.58</v>
      </c>
      <c r="L78" s="12">
        <v>0</v>
      </c>
      <c r="M78" s="12"/>
      <c r="N78" s="12">
        <f>E78+H78-J78+K78-L78-M78</f>
        <v>2636.2285000000002</v>
      </c>
    </row>
    <row r="79" spans="1:14" s="89" customFormat="1" ht="26.25" customHeight="1" x14ac:dyDescent="0.25">
      <c r="A79" s="47" t="s">
        <v>145</v>
      </c>
      <c r="B79" s="48" t="s">
        <v>38</v>
      </c>
      <c r="C79" s="49">
        <v>111</v>
      </c>
      <c r="D79" s="49">
        <v>15</v>
      </c>
      <c r="E79" s="12">
        <v>2501.5700000000002</v>
      </c>
      <c r="F79" s="12">
        <f>E79*2</f>
        <v>5003.1400000000003</v>
      </c>
      <c r="G79" s="12">
        <f>(H79*24)*9</f>
        <v>27016.956000000006</v>
      </c>
      <c r="H79" s="50">
        <f>E79*0.05</f>
        <v>125.07850000000002</v>
      </c>
      <c r="I79" s="50"/>
      <c r="J79" s="12">
        <v>0</v>
      </c>
      <c r="K79" s="50">
        <v>9.58</v>
      </c>
      <c r="L79" s="12">
        <v>0</v>
      </c>
      <c r="M79" s="12"/>
      <c r="N79" s="12">
        <f>E79+H79-J79+K79-L79-M79</f>
        <v>2636.2285000000002</v>
      </c>
    </row>
    <row r="80" spans="1:14" s="89" customFormat="1" ht="40.5" customHeight="1" x14ac:dyDescent="0.25">
      <c r="A80" s="16" t="s">
        <v>146</v>
      </c>
      <c r="B80" s="19" t="s">
        <v>30</v>
      </c>
      <c r="C80" s="10">
        <v>113</v>
      </c>
      <c r="D80" s="17">
        <v>15</v>
      </c>
      <c r="E80" s="12">
        <v>2957.13</v>
      </c>
      <c r="F80" s="12">
        <f>E80*2</f>
        <v>5914.26</v>
      </c>
      <c r="G80" s="12">
        <f>H80*24*2</f>
        <v>7097.112000000001</v>
      </c>
      <c r="H80" s="13">
        <f>E80*0.05</f>
        <v>147.85650000000001</v>
      </c>
      <c r="I80" s="13"/>
      <c r="J80" s="35">
        <v>54.99</v>
      </c>
      <c r="K80" s="36">
        <v>0</v>
      </c>
      <c r="L80" s="37">
        <v>0</v>
      </c>
      <c r="M80" s="37"/>
      <c r="N80" s="12">
        <f>ROUND(E80+H80-J80+K80-L80-M80,0)</f>
        <v>3050</v>
      </c>
    </row>
    <row r="81" spans="1:15" ht="26.25" customHeight="1" x14ac:dyDescent="0.25">
      <c r="A81" s="59" t="s">
        <v>147</v>
      </c>
      <c r="B81" s="60" t="s">
        <v>148</v>
      </c>
      <c r="C81" s="10">
        <v>113</v>
      </c>
      <c r="D81" s="11">
        <v>15</v>
      </c>
      <c r="E81" s="12">
        <v>3102.45</v>
      </c>
      <c r="F81" s="12">
        <f>E81*2</f>
        <v>6204.9</v>
      </c>
      <c r="G81" s="12">
        <f>H81*24</f>
        <v>3722.94</v>
      </c>
      <c r="H81" s="13">
        <f>E81*0.05</f>
        <v>155.1225</v>
      </c>
      <c r="I81" s="13"/>
      <c r="J81" s="14">
        <v>91.04</v>
      </c>
      <c r="K81" s="15">
        <v>0</v>
      </c>
      <c r="L81" s="14">
        <v>0</v>
      </c>
      <c r="M81" s="14"/>
      <c r="N81" s="12">
        <f>E81+H81-J81+K81-L81-M81+I81</f>
        <v>3166.5324999999998</v>
      </c>
    </row>
    <row r="82" spans="1:15" x14ac:dyDescent="0.25">
      <c r="A82" s="44" t="s">
        <v>149</v>
      </c>
      <c r="B82" s="45" t="s">
        <v>132</v>
      </c>
      <c r="C82" s="10">
        <v>113</v>
      </c>
      <c r="D82" s="46">
        <v>15</v>
      </c>
      <c r="E82" s="12">
        <f>2243.95/15*15</f>
        <v>2243.9499999999998</v>
      </c>
      <c r="F82" s="12">
        <f>E82*2</f>
        <v>4487.8999999999996</v>
      </c>
      <c r="G82" s="12">
        <f>H82*24</f>
        <v>2692.74</v>
      </c>
      <c r="H82" s="13">
        <f>E82*0.05</f>
        <v>112.19749999999999</v>
      </c>
      <c r="I82" s="13"/>
      <c r="J82" s="14"/>
      <c r="K82" s="15">
        <v>43.85</v>
      </c>
      <c r="L82" s="41">
        <v>0</v>
      </c>
      <c r="M82" s="41"/>
      <c r="N82" s="12">
        <f>E82+H82-J82+K82-L82-M82+I82</f>
        <v>2399.9974999999999</v>
      </c>
    </row>
    <row r="83" spans="1:15" ht="18" x14ac:dyDescent="0.25">
      <c r="A83" s="110" t="s">
        <v>150</v>
      </c>
      <c r="B83" s="111" t="s">
        <v>151</v>
      </c>
      <c r="C83" s="10">
        <v>113</v>
      </c>
      <c r="D83" s="33">
        <v>15</v>
      </c>
      <c r="E83" s="12">
        <v>1570.48</v>
      </c>
      <c r="F83" s="12">
        <f>E83*2</f>
        <v>3140.96</v>
      </c>
      <c r="G83" s="12">
        <f>H83*24</f>
        <v>1884.576</v>
      </c>
      <c r="H83" s="13">
        <f>E83*0.05</f>
        <v>78.524000000000001</v>
      </c>
      <c r="I83" s="13"/>
      <c r="J83" s="62">
        <v>0</v>
      </c>
      <c r="K83" s="63">
        <v>112.91</v>
      </c>
      <c r="L83" s="62">
        <v>0</v>
      </c>
      <c r="M83" s="62"/>
      <c r="N83" s="12">
        <f>E83+H83-J83+K83-L83</f>
        <v>1761.914</v>
      </c>
    </row>
    <row r="84" spans="1:15" ht="27" x14ac:dyDescent="0.25">
      <c r="A84" s="83" t="s">
        <v>152</v>
      </c>
      <c r="B84" s="52" t="s">
        <v>153</v>
      </c>
      <c r="C84" s="71">
        <v>113</v>
      </c>
      <c r="D84" s="72">
        <v>15</v>
      </c>
      <c r="E84" s="12">
        <v>3102.45</v>
      </c>
      <c r="F84" s="12"/>
      <c r="G84" s="12"/>
      <c r="H84" s="13">
        <f>E84*0.05</f>
        <v>155.1225</v>
      </c>
      <c r="I84" s="13"/>
      <c r="J84" s="20">
        <v>91.04</v>
      </c>
      <c r="K84" s="21">
        <v>0</v>
      </c>
      <c r="L84" s="70">
        <v>0</v>
      </c>
      <c r="M84" s="70"/>
      <c r="N84" s="12">
        <f>E84+H84-J84+K84-L84-M84</f>
        <v>3166.5324999999998</v>
      </c>
    </row>
    <row r="85" spans="1:15" ht="18" x14ac:dyDescent="0.25">
      <c r="A85" s="28" t="s">
        <v>154</v>
      </c>
      <c r="B85" s="29" t="s">
        <v>155</v>
      </c>
      <c r="C85" s="10">
        <v>113</v>
      </c>
      <c r="D85" s="30">
        <v>15</v>
      </c>
      <c r="E85" s="12">
        <v>2565.66</v>
      </c>
      <c r="F85" s="12"/>
      <c r="G85" s="12"/>
      <c r="H85" s="13">
        <f>E85*0.05</f>
        <v>128.28299999999999</v>
      </c>
      <c r="I85" s="13"/>
      <c r="J85" s="14"/>
      <c r="K85" s="15">
        <v>2.61</v>
      </c>
      <c r="L85" s="20">
        <v>0</v>
      </c>
      <c r="M85" s="20"/>
      <c r="N85" s="12">
        <f>E85+H85-J85+K85-L85-M85</f>
        <v>2696.5529999999999</v>
      </c>
    </row>
    <row r="86" spans="1:15" x14ac:dyDescent="0.25">
      <c r="A86" s="56" t="s">
        <v>156</v>
      </c>
      <c r="B86" s="48" t="s">
        <v>38</v>
      </c>
      <c r="C86" s="49">
        <v>111</v>
      </c>
      <c r="D86" s="49">
        <v>15</v>
      </c>
      <c r="E86" s="12">
        <v>2501.5700000000002</v>
      </c>
      <c r="F86" s="12">
        <f>E86*2</f>
        <v>5003.1400000000003</v>
      </c>
      <c r="G86" s="12">
        <f>(H86*24)*9</f>
        <v>27016.956000000006</v>
      </c>
      <c r="H86" s="50">
        <f>E86*0.05</f>
        <v>125.07850000000002</v>
      </c>
      <c r="I86" s="50"/>
      <c r="J86" s="12">
        <v>0</v>
      </c>
      <c r="K86" s="50">
        <v>9.58</v>
      </c>
      <c r="L86" s="12">
        <v>0</v>
      </c>
      <c r="M86" s="12"/>
      <c r="N86" s="12">
        <f>E86+H86-J86+K86-L86-M86</f>
        <v>2636.2285000000002</v>
      </c>
    </row>
    <row r="87" spans="1:15" x14ac:dyDescent="0.25">
      <c r="A87" s="47" t="s">
        <v>157</v>
      </c>
      <c r="B87" s="48" t="s">
        <v>38</v>
      </c>
      <c r="C87" s="49">
        <v>111</v>
      </c>
      <c r="D87" s="49">
        <v>15</v>
      </c>
      <c r="E87" s="12">
        <v>2501.5700000000002</v>
      </c>
      <c r="F87" s="12">
        <f>E87*2</f>
        <v>5003.1400000000003</v>
      </c>
      <c r="G87" s="12">
        <f>(H87*24)*9</f>
        <v>27016.956000000006</v>
      </c>
      <c r="H87" s="50">
        <f>E87*0.05</f>
        <v>125.07850000000002</v>
      </c>
      <c r="I87" s="50"/>
      <c r="J87" s="12">
        <v>0</v>
      </c>
      <c r="K87" s="50">
        <v>9.58</v>
      </c>
      <c r="L87" s="12">
        <v>0</v>
      </c>
      <c r="M87" s="12"/>
      <c r="N87" s="12">
        <f>E87+H87-J87+K87-L87-M87</f>
        <v>2636.2285000000002</v>
      </c>
    </row>
    <row r="88" spans="1:15" s="54" customFormat="1" x14ac:dyDescent="0.25">
      <c r="A88" s="88" t="s">
        <v>158</v>
      </c>
      <c r="B88" s="19" t="s">
        <v>90</v>
      </c>
      <c r="C88" s="10">
        <v>113</v>
      </c>
      <c r="D88" s="17">
        <v>15</v>
      </c>
      <c r="E88" s="12">
        <v>3169.08</v>
      </c>
      <c r="F88" s="12">
        <f>E88*2</f>
        <v>6338.16</v>
      </c>
      <c r="G88" s="12">
        <f>H88*24*2</f>
        <v>7605.7920000000004</v>
      </c>
      <c r="H88" s="13">
        <f>E88*0.05</f>
        <v>158.45400000000001</v>
      </c>
      <c r="I88" s="13"/>
      <c r="J88" s="37">
        <v>98.294175999999993</v>
      </c>
      <c r="K88" s="36">
        <v>0</v>
      </c>
      <c r="L88" s="37">
        <v>0</v>
      </c>
      <c r="M88" s="37"/>
      <c r="N88" s="12">
        <f>E88+H88-J88+K88-L88</f>
        <v>3229.2398240000002</v>
      </c>
      <c r="O88"/>
    </row>
    <row r="89" spans="1:15" s="58" customFormat="1" ht="36" x14ac:dyDescent="0.25">
      <c r="A89" s="51" t="s">
        <v>159</v>
      </c>
      <c r="B89" s="52" t="s">
        <v>160</v>
      </c>
      <c r="C89" s="10">
        <v>113</v>
      </c>
      <c r="D89" s="53">
        <v>15</v>
      </c>
      <c r="E89" s="12">
        <v>2261.37</v>
      </c>
      <c r="F89" s="12"/>
      <c r="G89" s="12"/>
      <c r="H89" s="13">
        <f>E89*0.05</f>
        <v>113.0685</v>
      </c>
      <c r="I89" s="13"/>
      <c r="J89" s="14">
        <v>0</v>
      </c>
      <c r="K89" s="15">
        <v>42.74</v>
      </c>
      <c r="L89" s="41">
        <v>0</v>
      </c>
      <c r="M89" s="41"/>
      <c r="N89" s="12">
        <f>E89+H89-J89+K89-L89-M89</f>
        <v>2417.1784999999995</v>
      </c>
      <c r="O89"/>
    </row>
    <row r="90" spans="1:15" ht="18" x14ac:dyDescent="0.25">
      <c r="A90" s="68" t="s">
        <v>161</v>
      </c>
      <c r="B90" s="95" t="s">
        <v>162</v>
      </c>
      <c r="C90" s="10">
        <v>113</v>
      </c>
      <c r="D90" s="96">
        <v>15</v>
      </c>
      <c r="E90" s="12">
        <v>2261.67</v>
      </c>
      <c r="F90" s="12"/>
      <c r="G90" s="12"/>
      <c r="H90" s="13">
        <f>E90*0.05</f>
        <v>113.08350000000002</v>
      </c>
      <c r="I90" s="13"/>
      <c r="J90" s="14">
        <v>0</v>
      </c>
      <c r="K90" s="15">
        <v>42.74</v>
      </c>
      <c r="L90" s="94">
        <v>0</v>
      </c>
      <c r="M90" s="94"/>
      <c r="N90" s="12">
        <f>E90+H90-J90+K90-L90-M90</f>
        <v>2417.4935</v>
      </c>
    </row>
    <row r="91" spans="1:15" x14ac:dyDescent="0.25">
      <c r="A91" s="108" t="s">
        <v>163</v>
      </c>
      <c r="B91" s="69" t="s">
        <v>164</v>
      </c>
      <c r="C91" s="10">
        <v>113</v>
      </c>
      <c r="D91" s="46">
        <v>15</v>
      </c>
      <c r="E91" s="12">
        <v>3102.45</v>
      </c>
      <c r="F91" s="12"/>
      <c r="G91" s="12"/>
      <c r="H91" s="13">
        <f>E91*0.05</f>
        <v>155.1225</v>
      </c>
      <c r="I91" s="13"/>
      <c r="J91" s="81">
        <v>91.04</v>
      </c>
      <c r="K91" s="82">
        <v>0</v>
      </c>
      <c r="L91" s="81">
        <v>0</v>
      </c>
      <c r="M91" s="81"/>
      <c r="N91" s="12">
        <f>E91+H91-J91+K91-L91-M91</f>
        <v>3166.5324999999998</v>
      </c>
    </row>
    <row r="92" spans="1:15" ht="9" customHeight="1" x14ac:dyDescent="0.25">
      <c r="A92" s="8" t="s">
        <v>165</v>
      </c>
      <c r="B92" s="9" t="s">
        <v>166</v>
      </c>
      <c r="C92" s="10">
        <v>113</v>
      </c>
      <c r="D92" s="11">
        <v>15</v>
      </c>
      <c r="E92" s="12">
        <f>3102.45/15*D92</f>
        <v>3102.45</v>
      </c>
      <c r="F92" s="12"/>
      <c r="G92" s="12"/>
      <c r="H92" s="13">
        <f>E92*0.05</f>
        <v>155.1225</v>
      </c>
      <c r="I92" s="13"/>
      <c r="J92" s="14">
        <v>91.044832000000014</v>
      </c>
      <c r="K92" s="15">
        <v>0</v>
      </c>
      <c r="L92" s="14">
        <v>0</v>
      </c>
      <c r="M92" s="14"/>
      <c r="N92" s="12">
        <f>E92+H92-J92+K92-L92-M92</f>
        <v>3166.5276679999997</v>
      </c>
    </row>
    <row r="93" spans="1:15" ht="9" customHeight="1" x14ac:dyDescent="0.25">
      <c r="A93" s="47" t="s">
        <v>167</v>
      </c>
      <c r="B93" s="48" t="s">
        <v>38</v>
      </c>
      <c r="C93" s="49">
        <v>111</v>
      </c>
      <c r="D93" s="49">
        <v>15</v>
      </c>
      <c r="E93" s="12">
        <v>2501.5700000000002</v>
      </c>
      <c r="F93" s="12">
        <f>E93*2</f>
        <v>5003.1400000000003</v>
      </c>
      <c r="G93" s="12">
        <f>(H93*24)*9</f>
        <v>27016.956000000006</v>
      </c>
      <c r="H93" s="50">
        <f>E93*0.05</f>
        <v>125.07850000000002</v>
      </c>
      <c r="I93" s="50"/>
      <c r="J93" s="12">
        <v>0</v>
      </c>
      <c r="K93" s="50">
        <v>9.58</v>
      </c>
      <c r="L93" s="12">
        <v>0</v>
      </c>
      <c r="M93" s="12"/>
      <c r="N93" s="12">
        <f>E93+H93-J93+K93-L93-M93</f>
        <v>2636.2285000000002</v>
      </c>
    </row>
    <row r="94" spans="1:15" s="58" customFormat="1" x14ac:dyDescent="0.25">
      <c r="A94"/>
      <c r="B94" s="112"/>
      <c r="C94"/>
      <c r="D94"/>
      <c r="E94"/>
      <c r="F94"/>
      <c r="G94"/>
      <c r="H94" s="113"/>
      <c r="I94" s="113"/>
      <c r="J94"/>
      <c r="K94" s="113"/>
      <c r="L94"/>
      <c r="M94"/>
      <c r="N94"/>
      <c r="O94"/>
    </row>
    <row r="95" spans="1:15" s="58" customFormat="1" x14ac:dyDescent="0.25">
      <c r="A95"/>
      <c r="B95" s="112"/>
      <c r="C95"/>
      <c r="D95"/>
      <c r="E95"/>
      <c r="F95"/>
      <c r="G95"/>
      <c r="H95" s="113"/>
      <c r="I95" s="113"/>
      <c r="J95"/>
      <c r="K95" s="113"/>
      <c r="L95"/>
      <c r="M95"/>
      <c r="N95"/>
      <c r="O95"/>
    </row>
    <row r="96" spans="1:15" s="58" customFormat="1" x14ac:dyDescent="0.25">
      <c r="A96"/>
      <c r="B96" s="112"/>
      <c r="C96"/>
      <c r="D96"/>
      <c r="E96"/>
      <c r="F96"/>
      <c r="G96"/>
      <c r="H96" s="113"/>
      <c r="I96" s="113"/>
      <c r="J96"/>
      <c r="K96" s="113"/>
      <c r="L96"/>
      <c r="M96"/>
      <c r="N96"/>
      <c r="O96"/>
    </row>
    <row r="97" spans="1:15" s="54" customFormat="1" x14ac:dyDescent="0.25">
      <c r="A97"/>
      <c r="B97" s="112"/>
      <c r="C97"/>
      <c r="D97"/>
      <c r="E97"/>
      <c r="F97"/>
      <c r="G97"/>
      <c r="H97" s="113"/>
      <c r="I97" s="113"/>
      <c r="J97"/>
      <c r="K97" s="113"/>
      <c r="L97"/>
      <c r="M97"/>
      <c r="N97"/>
      <c r="O97"/>
    </row>
    <row r="98" spans="1:15" s="54" customFormat="1" x14ac:dyDescent="0.25">
      <c r="A98"/>
      <c r="B98" s="112"/>
      <c r="C98"/>
      <c r="D98"/>
      <c r="E98"/>
      <c r="F98"/>
      <c r="G98"/>
      <c r="H98" s="113"/>
      <c r="I98" s="113"/>
      <c r="J98"/>
      <c r="K98" s="113"/>
      <c r="L98"/>
      <c r="M98"/>
      <c r="N98"/>
      <c r="O98"/>
    </row>
    <row r="101" spans="1:15" s="54" customFormat="1" x14ac:dyDescent="0.25">
      <c r="A101"/>
      <c r="B101" s="112"/>
      <c r="C101"/>
      <c r="D101"/>
      <c r="E101"/>
      <c r="F101"/>
      <c r="G101"/>
      <c r="H101" s="113"/>
      <c r="I101" s="113"/>
      <c r="J101"/>
      <c r="K101" s="113"/>
      <c r="L101"/>
      <c r="M101"/>
      <c r="N101"/>
      <c r="O101"/>
    </row>
  </sheetData>
  <pageMargins left="0.7" right="0.7" top="0.75" bottom="0.75" header="0.3" footer="0.3"/>
  <pageSetup paperSize="5" scale="79" orientation="landscape" r:id="rId1"/>
  <headerFooter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ABR</vt:lpstr>
      <vt:lpstr>'2 ABR'!Área_de_impresión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2019-08-07T03:45:40Z</dcterms:created>
  <dcterms:modified xsi:type="dcterms:W3CDTF">2019-08-07T03:45:54Z</dcterms:modified>
</cp:coreProperties>
</file>