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1 JUL" sheetId="1" r:id="rId1"/>
  </sheets>
  <definedNames>
    <definedName name="_xlnm.Print_Area" localSheetId="0">'1 JUL'!$A$1:$K$90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K91" i="1" s="1"/>
  <c r="E90" i="1"/>
  <c r="D90" i="1"/>
  <c r="K90" i="1" s="1"/>
  <c r="K89" i="1"/>
  <c r="E89" i="1"/>
  <c r="K88" i="1"/>
  <c r="E88" i="1"/>
  <c r="K87" i="1"/>
  <c r="E87" i="1"/>
  <c r="K86" i="1"/>
  <c r="E86" i="1"/>
  <c r="K85" i="1"/>
  <c r="E85" i="1"/>
  <c r="K84" i="1"/>
  <c r="E84" i="1"/>
  <c r="K83" i="1"/>
  <c r="E83" i="1"/>
  <c r="K82" i="1"/>
  <c r="E82" i="1"/>
  <c r="K81" i="1"/>
  <c r="E81" i="1"/>
  <c r="F80" i="1"/>
  <c r="E80" i="1"/>
  <c r="K80" i="1" s="1"/>
  <c r="D80" i="1"/>
  <c r="K79" i="1"/>
  <c r="E79" i="1"/>
  <c r="K78" i="1"/>
  <c r="E78" i="1"/>
  <c r="K77" i="1"/>
  <c r="E77" i="1"/>
  <c r="K76" i="1"/>
  <c r="E76" i="1"/>
  <c r="K75" i="1"/>
  <c r="E75" i="1"/>
  <c r="K74" i="1"/>
  <c r="E74" i="1"/>
  <c r="K73" i="1"/>
  <c r="E73" i="1"/>
  <c r="K72" i="1"/>
  <c r="E72" i="1"/>
  <c r="K71" i="1"/>
  <c r="E71" i="1"/>
  <c r="D70" i="1"/>
  <c r="E70" i="1" s="1"/>
  <c r="E69" i="1"/>
  <c r="K69" i="1" s="1"/>
  <c r="E68" i="1"/>
  <c r="K68" i="1" s="1"/>
  <c r="E67" i="1"/>
  <c r="K67" i="1" s="1"/>
  <c r="E66" i="1"/>
  <c r="D66" i="1"/>
  <c r="K66" i="1" s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D54" i="1"/>
  <c r="E54" i="1" s="1"/>
  <c r="E53" i="1"/>
  <c r="K53" i="1" s="1"/>
  <c r="E52" i="1"/>
  <c r="D52" i="1"/>
  <c r="K52" i="1" s="1"/>
  <c r="K51" i="1"/>
  <c r="E51" i="1"/>
  <c r="K50" i="1"/>
  <c r="E50" i="1"/>
  <c r="K49" i="1"/>
  <c r="E49" i="1"/>
  <c r="K48" i="1"/>
  <c r="E47" i="1"/>
  <c r="K47" i="1" s="1"/>
  <c r="E46" i="1"/>
  <c r="K46" i="1" s="1"/>
  <c r="E45" i="1"/>
  <c r="K45" i="1" s="1"/>
  <c r="E44" i="1"/>
  <c r="K44" i="1" s="1"/>
  <c r="E43" i="1"/>
  <c r="K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D37" i="1"/>
  <c r="K37" i="1" s="1"/>
  <c r="K36" i="1"/>
  <c r="E36" i="1"/>
  <c r="D35" i="1"/>
  <c r="E35" i="1" s="1"/>
  <c r="E34" i="1"/>
  <c r="K34" i="1" s="1"/>
  <c r="E33" i="1"/>
  <c r="D33" i="1"/>
  <c r="K33" i="1" s="1"/>
  <c r="K32" i="1"/>
  <c r="E32" i="1"/>
  <c r="D31" i="1"/>
  <c r="E31" i="1" s="1"/>
  <c r="E30" i="1"/>
  <c r="K30" i="1" s="1"/>
  <c r="E29" i="1"/>
  <c r="K29" i="1" s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E3" i="1"/>
  <c r="K3" i="1" s="1"/>
  <c r="E2" i="1"/>
  <c r="K2" i="1" s="1"/>
  <c r="K31" i="1" l="1"/>
  <c r="K35" i="1"/>
  <c r="K54" i="1"/>
  <c r="K70" i="1"/>
</calcChain>
</file>

<file path=xl/sharedStrings.xml><?xml version="1.0" encoding="utf-8"?>
<sst xmlns="http://schemas.openxmlformats.org/spreadsheetml/2006/main" count="191" uniqueCount="163">
  <si>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</si>
  <si>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</si>
  <si>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</si>
  <si>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</si>
  <si>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</si>
  <si>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</si>
  <si>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</si>
  <si>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</si>
  <si>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</si>
  <si>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</si>
  <si>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</si>
  <si>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ALBERTO RAMOS CASILLAS</t>
  </si>
  <si>
    <t xml:space="preserve">ENCARGADO DE MODULO </t>
  </si>
  <si>
    <t>ALEJANDRO RANGEL GUZMAN</t>
  </si>
  <si>
    <t>CHOFER DE DE ASEO PUBLICO</t>
  </si>
  <si>
    <t>ALICIA LOPEZ RODRIGUEZ</t>
  </si>
  <si>
    <t>INTENDENTE</t>
  </si>
  <si>
    <t>ALMA LIZETH GONZALEZ GUITRON</t>
  </si>
  <si>
    <t>ANA LAURA LOERA DE LA CRUZ</t>
  </si>
  <si>
    <t>AUXILIAR DE COMUNICACIÓN SOCIAL</t>
  </si>
  <si>
    <t>ANA PATRICIA VACA PEREZ</t>
  </si>
  <si>
    <t>ENC. DE HDA.MPAL.</t>
  </si>
  <si>
    <t>ANGEL PADILLA DE LA CRUZ</t>
  </si>
  <si>
    <t>ENC. DE AGUA POTABLE CUAUTLA</t>
  </si>
  <si>
    <t>ARELI VILLEGAS ZABALZA</t>
  </si>
  <si>
    <t>AUXILIAR DE TESORERIA</t>
  </si>
  <si>
    <t>ARTURO MONTES GOMEZ</t>
  </si>
  <si>
    <t>PARQUES Y JAR</t>
  </si>
  <si>
    <t>BLANCA ELENA PALOS RODRIGUEZ</t>
  </si>
  <si>
    <t>SECRETARIA PARTICULAR DE PRESIDENCIA</t>
  </si>
  <si>
    <t>BLANCA ELIZABETH BARTOLO BARAJAS</t>
  </si>
  <si>
    <t>REPART OFC Y CARTAS</t>
  </si>
  <si>
    <t>BRENDA YULISSA ALMEJO MARTINEZ</t>
  </si>
  <si>
    <t>SECRETARIA</t>
  </si>
  <si>
    <t>CANDELARIO SANTANA OLIVEROS</t>
  </si>
  <si>
    <t>REGIDOR</t>
  </si>
  <si>
    <t>CARLOS MANUEL TORO FUENTES</t>
  </si>
  <si>
    <t>AUXILIAR DE OBRAS PUBLICAS.</t>
  </si>
  <si>
    <t>CARMEN RODRIGUEZ JIMENEZ</t>
  </si>
  <si>
    <t>DANIEL CAMPOS NAVA</t>
  </si>
  <si>
    <t>AUXILIAR  DE PROTECCION CIVIL</t>
  </si>
  <si>
    <t>DAVID IBARRA MORAN</t>
  </si>
  <si>
    <t>DULCE OLIVIA CASTELLON ROBLES</t>
  </si>
  <si>
    <t>EFREN ANAYA GARCIA</t>
  </si>
  <si>
    <t>ELIGIO GARCIA AGUILAR</t>
  </si>
  <si>
    <t>FONTANERO</t>
  </si>
  <si>
    <t>EMMANUEL LOPEZ RODRIGUEZ</t>
  </si>
  <si>
    <t>AUXILIAR DE DEPORTE</t>
  </si>
  <si>
    <t xml:space="preserve">ENARBOL ESTRADA RODRIGUEZ </t>
  </si>
  <si>
    <t>CHOFER DE AMBULANCIA</t>
  </si>
  <si>
    <t>FIDEL FREGOSO RODRIGUEZ</t>
  </si>
  <si>
    <t>AUXILIAR DE FONTANERO</t>
  </si>
  <si>
    <t>FRANCISCO ANTONIO FRANCO GARCIA</t>
  </si>
  <si>
    <t>TERAPEUTA UBR</t>
  </si>
  <si>
    <t>GUADALUPE J. BAÑUELOS DELGADILLO</t>
  </si>
  <si>
    <t>HECTOR FRANCISCO LOPEZ MARTINEZ</t>
  </si>
  <si>
    <t>HUMBERTO IBARRA MONTES</t>
  </si>
  <si>
    <t>OFICIAL MAYOR</t>
  </si>
  <si>
    <t>ISMAEL FLORES TOSCANO</t>
  </si>
  <si>
    <t>JAVIER GUERRERO CARDENAS</t>
  </si>
  <si>
    <t>ENC.DE EGRESOS E INGRESOS</t>
  </si>
  <si>
    <t>JESSICA LIZZETH GOMEZ ZABALZA</t>
  </si>
  <si>
    <t xml:space="preserve">SECRETARIA DE FOMENTO AGROPECUARIO </t>
  </si>
  <si>
    <t>JOEL RAMÍREZ ORTÍZ</t>
  </si>
  <si>
    <t>DIRECTOR DE PROTECCION CIVIL</t>
  </si>
  <si>
    <t>JORGE DANIEL DE LA CRUZ MORA</t>
  </si>
  <si>
    <t>DIRECTOR DE TURISMO</t>
  </si>
  <si>
    <t>JOSE ALFREDO PELAYO GRADILLA</t>
  </si>
  <si>
    <t>JOSE DE JESUS DE LA CRUZ RAMOS</t>
  </si>
  <si>
    <t>DIRECTOR DE CATASTRO</t>
  </si>
  <si>
    <t>JOSE DE JESUS GARCIA HERNANDEZ</t>
  </si>
  <si>
    <t>REC. DE BASURA</t>
  </si>
  <si>
    <t>JOSE GUADALUPE MARTINEZ LEDEZMA</t>
  </si>
  <si>
    <t>JOSE ISAIAS BARREDA GOMEZ</t>
  </si>
  <si>
    <t>DIRECTOR DE OBRAS PUBLICAS</t>
  </si>
  <si>
    <t>JOSE LUIS GONZALEZ LOPEZ</t>
  </si>
  <si>
    <t>MANTENIMIENTO</t>
  </si>
  <si>
    <t>JOSE LUIS RODRIGUEZ HERNANDEZ</t>
  </si>
  <si>
    <t>DIRECTOR DE FOMENTO AGROPECUARIO</t>
  </si>
  <si>
    <t>JOSE LUIS SALAZAR ENCISO</t>
  </si>
  <si>
    <t>DOMO DEPORTIVO</t>
  </si>
  <si>
    <t>JOSE RODRIGUEZ JIMENEZ</t>
  </si>
  <si>
    <t>ELECTRICISTA</t>
  </si>
  <si>
    <t>JOSE TORRES DIAZ</t>
  </si>
  <si>
    <t>JUAN CARLOS ALMEJO MARTINEZ</t>
  </si>
  <si>
    <t>JUAN CARLOS MARCIAL GARCIA</t>
  </si>
  <si>
    <t>MANT.URBANO</t>
  </si>
  <si>
    <t>JUAN CARLOS PEREZ RENTERIA</t>
  </si>
  <si>
    <t>AUXILIAR DE AGUA POTABLE</t>
  </si>
  <si>
    <t>JUAN MANUEL ESTRELLA JIMENEZ</t>
  </si>
  <si>
    <t>PRESIDENTE</t>
  </si>
  <si>
    <t>JUAN MANUEL TORRES ARREOLA</t>
  </si>
  <si>
    <t>PROYECTISTA</t>
  </si>
  <si>
    <t>JUAN PADILLA DE LA CRUZ</t>
  </si>
  <si>
    <t>ASEO DE U. DEP.</t>
  </si>
  <si>
    <t>JUAN RAMON LOPEZ RAMOS</t>
  </si>
  <si>
    <t>LESLSY ESMERALDA BRAMBILA CAZAREZ</t>
  </si>
  <si>
    <t>LILIANA VANESSA AZPEITIA SOLTERO</t>
  </si>
  <si>
    <t>OFICIAL REGISTRO CIVIL</t>
  </si>
  <si>
    <t>LORENZO ESTRADA RODIGUEZ</t>
  </si>
  <si>
    <t>ENC. DE AGUA POTABLE TOTOTLAN</t>
  </si>
  <si>
    <t>LUIS FELIPE SOLTERO BARAJAS</t>
  </si>
  <si>
    <t>DIRECTOR DE CULTURA</t>
  </si>
  <si>
    <t>LUIS VARGAS RANGEL</t>
  </si>
  <si>
    <t>SECRETARIO GENERAL</t>
  </si>
  <si>
    <t>LUZ ESTHER ANAYA LEDESMA</t>
  </si>
  <si>
    <t>DIRECTOR</t>
  </si>
  <si>
    <t>MARIA AZUCENA ALMEJO DE LA CRUZ</t>
  </si>
  <si>
    <t>MARIA DE JESUS RODRIGUEZ JIMENEZ</t>
  </si>
  <si>
    <t>MARIA DE LOS ANGELES MORAN CASTILLO</t>
  </si>
  <si>
    <t>ASEADORA</t>
  </si>
  <si>
    <t>MARIA ESTHER VARGAS REYES</t>
  </si>
  <si>
    <t>MARIA GUADALUPE PEREZ DE LA CRUZ</t>
  </si>
  <si>
    <t>ASD DE LA PLAZA</t>
  </si>
  <si>
    <t>MARIA ISABEL GARCIA TOVAR</t>
  </si>
  <si>
    <t>AUXILIAR DE CULTURA</t>
  </si>
  <si>
    <t>MARIA LOURDES RANGEL VARGAS</t>
  </si>
  <si>
    <t>MARLENE ESTRELLA JIMENEZ</t>
  </si>
  <si>
    <t>ODONTOLOGA</t>
  </si>
  <si>
    <t>MARTHA EDITH ARCEO SOLTERO</t>
  </si>
  <si>
    <t xml:space="preserve">RECEPCIONISTA </t>
  </si>
  <si>
    <t>MIGUEL MACARIO PEÑA GUITRON</t>
  </si>
  <si>
    <t>CONTRALOR, EDUCACION  Y PROMOCION ECONOMINCA</t>
  </si>
  <si>
    <t>MIRIAM ZENAIDA MONTES BRISEÑO</t>
  </si>
  <si>
    <t>SINDICO</t>
  </si>
  <si>
    <t>MONICA SOFIA TORO FUENTES</t>
  </si>
  <si>
    <t>DIRECTOR DE ECOLOGIA</t>
  </si>
  <si>
    <t>NORBERTO GONZALEZ BARAJAS</t>
  </si>
  <si>
    <t>CHOFER</t>
  </si>
  <si>
    <t>NORMA ELVIRA RODRIGUEZ ARCEO</t>
  </si>
  <si>
    <t>ASD DE DOMO DEPORTIVO</t>
  </si>
  <si>
    <t>NORMA YULIANA SAUZA SOLTERO</t>
  </si>
  <si>
    <t>ENC, DE CASA DE LA CULTURA</t>
  </si>
  <si>
    <t>ORALIA RAMOS MONTES</t>
  </si>
  <si>
    <t>JUEZ MUNICIPAL</t>
  </si>
  <si>
    <t>RAFAILA ASUNCION BARTOLO GUITRON</t>
  </si>
  <si>
    <t>RICARDO GARCIA FUENTES</t>
  </si>
  <si>
    <t>RICARDO PONCE OROZCO</t>
  </si>
  <si>
    <t>AUXILIAR</t>
  </si>
  <si>
    <t>ROBERTO CARLOS ROBLES GARCIA</t>
  </si>
  <si>
    <t>RODOLFO CASILLAS MACIAS</t>
  </si>
  <si>
    <t>RUBEN FUENTES IBARRA</t>
  </si>
  <si>
    <t>RUBEN RODRIGUEZ GONZALEZ</t>
  </si>
  <si>
    <t>DIRECTOR DE DEPORTE</t>
  </si>
  <si>
    <t>SALVADOR SALGADO CASTELLON</t>
  </si>
  <si>
    <t>SALVADOR VILLASEÑOR MACEDO</t>
  </si>
  <si>
    <t>MEDICO VETERINARIO</t>
  </si>
  <si>
    <t>SANDRA SIRENIA SOLTERO BARAJAS</t>
  </si>
  <si>
    <t>TITULAR DE TRANSPARENCIA</t>
  </si>
  <si>
    <t>SILVIA GUADALUPE GOMEZ GARCIA</t>
  </si>
  <si>
    <t>AUXILIAR DE HDA. MPAL</t>
  </si>
  <si>
    <t>SILVIA ROSARIO VELAZCO  PIÑA</t>
  </si>
  <si>
    <t>SILVIA YANETH DIAZ LAUREANO</t>
  </si>
  <si>
    <t>SIMON RANGEL SANCHEZ</t>
  </si>
  <si>
    <t>SONIA DE LA CRUZ MORAN</t>
  </si>
  <si>
    <t>SECRETARIA PARTICULAR DE OBRAS PUBLICAS</t>
  </si>
  <si>
    <t>SUSANA  ARACELI GONZALEZ CONTRERAS</t>
  </si>
  <si>
    <t>SECRETARIA DE REGISTRO CIVIL</t>
  </si>
  <si>
    <t>TAIDE CHAVEZ CURIEL</t>
  </si>
  <si>
    <t>TITULAR IMM</t>
  </si>
  <si>
    <t>VICTOR ALFONSO SANCHEZ CONTRERAS</t>
  </si>
  <si>
    <t>AUXILIAR DE INFORMATICA</t>
  </si>
  <si>
    <t>VIDAL RECENDIZ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</si>
</sst>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left"/>
    </xf>
    <xf numFmtId="0" fontId="3" fillId="0" borderId="1" xfId="3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/>
    </xf>
    <xf numFmtId="44" fontId="7" fillId="0" borderId="1" xfId="4" applyFont="1" applyFill="1" applyBorder="1"/>
    <xf numFmtId="44" fontId="7" fillId="0" borderId="1" xfId="5" applyFont="1" applyFill="1" applyBorder="1" applyAlignment="1">
      <alignment wrapText="1"/>
    </xf>
    <xf numFmtId="44" fontId="7" fillId="0" borderId="1" xfId="6" applyFont="1" applyFill="1" applyBorder="1"/>
    <xf numFmtId="44" fontId="7" fillId="0" borderId="1" xfId="6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6" fillId="0" borderId="1" xfId="3" applyFont="1" applyFill="1" applyBorder="1" applyAlignment="1">
      <alignment horizontal="left" vertical="center" wrapText="1"/>
    </xf>
    <xf numFmtId="44" fontId="7" fillId="0" borderId="1" xfId="7" applyFont="1" applyFill="1" applyBorder="1"/>
    <xf numFmtId="44" fontId="7" fillId="0" borderId="1" xfId="7" applyFont="1" applyFill="1" applyBorder="1" applyAlignment="1">
      <alignment wrapText="1"/>
    </xf>
    <xf numFmtId="164" fontId="7" fillId="0" borderId="1" xfId="8" applyNumberFormat="1" applyFont="1" applyFill="1" applyBorder="1" applyAlignment="1">
      <alignment vertical="center" wrapText="1"/>
    </xf>
    <xf numFmtId="0" fontId="3" fillId="0" borderId="1" xfId="9" applyFont="1" applyFill="1" applyBorder="1" applyAlignment="1">
      <alignment horizontal="left"/>
    </xf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9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10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44" fontId="0" fillId="0" borderId="0" xfId="0" applyNumberFormat="1"/>
    <xf numFmtId="0" fontId="3" fillId="0" borderId="1" xfId="11" applyFont="1" applyFill="1" applyBorder="1"/>
    <xf numFmtId="0" fontId="6" fillId="0" borderId="1" xfId="1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/>
    </xf>
    <xf numFmtId="43" fontId="7" fillId="0" borderId="0" xfId="13" applyFont="1" applyFill="1" applyBorder="1"/>
    <xf numFmtId="44" fontId="7" fillId="0" borderId="1" xfId="14" applyFont="1" applyFill="1" applyBorder="1"/>
    <xf numFmtId="44" fontId="7" fillId="0" borderId="1" xfId="15" applyFont="1" applyFill="1" applyBorder="1" applyAlignment="1">
      <alignment wrapText="1"/>
    </xf>
    <xf numFmtId="44" fontId="7" fillId="0" borderId="1" xfId="15" applyFont="1" applyFill="1" applyBorder="1"/>
    <xf numFmtId="0" fontId="3" fillId="0" borderId="1" xfId="16" applyFont="1" applyFill="1" applyBorder="1"/>
    <xf numFmtId="0" fontId="6" fillId="0" borderId="1" xfId="16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center"/>
    </xf>
    <xf numFmtId="44" fontId="7" fillId="0" borderId="1" xfId="17" applyFont="1" applyFill="1" applyBorder="1"/>
    <xf numFmtId="0" fontId="3" fillId="0" borderId="1" xfId="0" applyFont="1" applyFill="1" applyBorder="1"/>
    <xf numFmtId="44" fontId="7" fillId="0" borderId="1" xfId="14" applyFont="1" applyFill="1" applyBorder="1" applyAlignment="1">
      <alignment wrapText="1"/>
    </xf>
    <xf numFmtId="0" fontId="3" fillId="0" borderId="1" xfId="18" applyFont="1" applyFill="1" applyBorder="1" applyAlignment="1">
      <alignment horizontal="left"/>
    </xf>
    <xf numFmtId="0" fontId="6" fillId="0" borderId="1" xfId="18" applyFont="1" applyFill="1" applyBorder="1" applyAlignment="1">
      <alignment horizontal="left" vertical="center" wrapText="1"/>
    </xf>
    <xf numFmtId="0" fontId="7" fillId="0" borderId="1" xfId="18" applyFont="1" applyFill="1" applyBorder="1" applyAlignment="1">
      <alignment horizontal="center"/>
    </xf>
    <xf numFmtId="44" fontId="7" fillId="0" borderId="2" xfId="17" applyFont="1" applyFill="1" applyBorder="1"/>
    <xf numFmtId="49" fontId="0" fillId="0" borderId="0" xfId="0" applyNumberFormat="1"/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4" applyFont="1" applyFill="1" applyBorder="1" applyAlignment="1">
      <alignment wrapText="1"/>
    </xf>
    <xf numFmtId="0" fontId="3" fillId="0" borderId="1" xfId="19" applyFont="1" applyFill="1" applyBorder="1"/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0" fontId="3" fillId="0" borderId="1" xfId="9" applyFont="1" applyFill="1" applyBorder="1"/>
    <xf numFmtId="0" fontId="3" fillId="0" borderId="1" xfId="2" applyFont="1" applyFill="1" applyBorder="1"/>
    <xf numFmtId="0" fontId="7" fillId="0" borderId="1" xfId="11" applyFont="1" applyFill="1" applyBorder="1" applyAlignment="1">
      <alignment horizontal="left" vertical="center" wrapText="1"/>
    </xf>
    <xf numFmtId="44" fontId="7" fillId="0" borderId="1" xfId="20" applyFont="1" applyFill="1" applyBorder="1"/>
    <xf numFmtId="0" fontId="3" fillId="0" borderId="1" xfId="21" applyFont="1" applyFill="1" applyBorder="1"/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44" fontId="7" fillId="0" borderId="1" xfId="22" applyFont="1" applyFill="1" applyBorder="1"/>
    <xf numFmtId="44" fontId="7" fillId="0" borderId="1" xfId="22" applyFont="1" applyFill="1" applyBorder="1" applyAlignment="1">
      <alignment wrapText="1"/>
    </xf>
    <xf numFmtId="49" fontId="0" fillId="0" borderId="0" xfId="0" applyNumberFormat="1" applyAlignment="1">
      <alignment horizontal="right"/>
    </xf>
    <xf numFmtId="0" fontId="3" fillId="0" borderId="1" xfId="23" applyFont="1" applyFill="1" applyBorder="1"/>
    <xf numFmtId="0" fontId="6" fillId="0" borderId="1" xfId="23" applyFont="1" applyFill="1" applyBorder="1" applyAlignment="1">
      <alignment horizontal="left" vertical="center" wrapText="1"/>
    </xf>
    <xf numFmtId="44" fontId="7" fillId="0" borderId="1" xfId="20" applyFont="1" applyFill="1" applyBorder="1" applyAlignment="1">
      <alignment wrapText="1"/>
    </xf>
    <xf numFmtId="0" fontId="3" fillId="0" borderId="1" xfId="24" applyFont="1" applyFill="1" applyBorder="1"/>
    <xf numFmtId="0" fontId="6" fillId="0" borderId="1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center"/>
    </xf>
    <xf numFmtId="44" fontId="7" fillId="0" borderId="1" xfId="26" applyFont="1" applyFill="1" applyBorder="1"/>
    <xf numFmtId="0" fontId="7" fillId="0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8" fontId="0" fillId="0" borderId="0" xfId="1" applyNumberFormat="1" applyFont="1"/>
    <xf numFmtId="16" fontId="0" fillId="0" borderId="0" xfId="0" applyNumberFormat="1"/>
    <xf numFmtId="0" fontId="3" fillId="0" borderId="1" xfId="18" applyFont="1" applyFill="1" applyBorder="1"/>
    <xf numFmtId="44" fontId="7" fillId="0" borderId="1" xfId="27" applyFont="1" applyFill="1" applyBorder="1"/>
    <xf numFmtId="44" fontId="7" fillId="0" borderId="1" xfId="27" applyFont="1" applyFill="1" applyBorder="1" applyAlignment="1">
      <alignment wrapText="1"/>
    </xf>
    <xf numFmtId="0" fontId="3" fillId="0" borderId="1" xfId="19" applyFont="1" applyFill="1" applyBorder="1" applyAlignment="1">
      <alignment horizontal="left" vertical="center"/>
    </xf>
    <xf numFmtId="44" fontId="7" fillId="0" borderId="1" xfId="28" applyFont="1" applyFill="1" applyBorder="1"/>
    <xf numFmtId="44" fontId="7" fillId="0" borderId="1" xfId="28" applyFont="1" applyFill="1" applyBorder="1" applyAlignment="1">
      <alignment wrapText="1"/>
    </xf>
    <xf numFmtId="0" fontId="3" fillId="0" borderId="1" xfId="29" applyFont="1" applyFill="1" applyBorder="1"/>
    <xf numFmtId="0" fontId="6" fillId="0" borderId="1" xfId="29" applyFont="1" applyFill="1" applyBorder="1" applyAlignment="1">
      <alignment horizontal="left" vertical="center" wrapText="1"/>
    </xf>
    <xf numFmtId="0" fontId="3" fillId="0" borderId="1" xfId="3" applyFont="1" applyFill="1" applyBorder="1"/>
    <xf numFmtId="49" fontId="0" fillId="0" borderId="0" xfId="0" applyNumberFormat="1" applyFill="1" applyAlignment="1">
      <alignment horizontal="left"/>
    </xf>
    <xf numFmtId="44" fontId="7" fillId="0" borderId="1" xfId="5" applyFont="1" applyFill="1" applyBorder="1"/>
    <xf numFmtId="0" fontId="0" fillId="0" borderId="0" xfId="0" applyFill="1"/>
    <xf numFmtId="0" fontId="7" fillId="0" borderId="1" xfId="0" applyFont="1" applyBorder="1" applyAlignment="1">
      <alignment horizontal="left" vertical="center" wrapText="1"/>
    </xf>
    <xf numFmtId="0" fontId="3" fillId="4" borderId="1" xfId="21" applyFont="1" applyFill="1" applyBorder="1" applyAlignment="1">
      <alignment horizontal="left"/>
    </xf>
    <xf numFmtId="0" fontId="6" fillId="4" borderId="1" xfId="21" applyFont="1" applyFill="1" applyBorder="1" applyAlignment="1">
      <alignment horizontal="left" vertical="center" wrapText="1"/>
    </xf>
    <xf numFmtId="44" fontId="7" fillId="0" borderId="1" xfId="30" applyFont="1" applyFill="1" applyBorder="1"/>
    <xf numFmtId="0" fontId="6" fillId="0" borderId="1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horizontal="center"/>
    </xf>
    <xf numFmtId="0" fontId="6" fillId="0" borderId="1" xfId="31" applyFont="1" applyFill="1" applyBorder="1" applyAlignment="1">
      <alignment horizontal="left" vertical="center" wrapText="1"/>
    </xf>
    <xf numFmtId="0" fontId="7" fillId="0" borderId="1" xfId="31" applyFont="1" applyFill="1" applyBorder="1" applyAlignment="1">
      <alignment horizontal="center"/>
    </xf>
    <xf numFmtId="44" fontId="7" fillId="0" borderId="1" xfId="17" applyFont="1" applyFill="1" applyBorder="1" applyAlignment="1">
      <alignment wrapText="1"/>
    </xf>
    <xf numFmtId="0" fontId="3" fillId="0" borderId="1" xfId="3" applyFont="1" applyFill="1" applyBorder="1" applyAlignment="1">
      <alignment vertical="center"/>
    </xf>
    <xf numFmtId="44" fontId="7" fillId="0" borderId="1" xfId="8" applyFont="1" applyFill="1" applyBorder="1" applyAlignment="1">
      <alignment vertical="center"/>
    </xf>
    <xf numFmtId="44" fontId="7" fillId="0" borderId="1" xfId="8" applyFont="1" applyFill="1" applyBorder="1" applyAlignment="1">
      <alignment vertical="center" wrapText="1"/>
    </xf>
    <xf numFmtId="0" fontId="3" fillId="0" borderId="1" xfId="21" applyFont="1" applyFill="1" applyBorder="1" applyAlignment="1">
      <alignment vertical="center"/>
    </xf>
    <xf numFmtId="44" fontId="7" fillId="0" borderId="2" xfId="4" applyFont="1" applyFill="1" applyBorder="1"/>
    <xf numFmtId="0" fontId="3" fillId="0" borderId="1" xfId="25" applyFont="1" applyFill="1" applyBorder="1" applyAlignment="1">
      <alignment horizontal="left"/>
    </xf>
    <xf numFmtId="44" fontId="7" fillId="0" borderId="2" xfId="9" applyNumberFormat="1" applyFont="1" applyFill="1" applyBorder="1"/>
    <xf numFmtId="0" fontId="3" fillId="0" borderId="1" xfId="12" applyFont="1" applyFill="1" applyBorder="1" applyAlignment="1">
      <alignment horizontal="left"/>
    </xf>
    <xf numFmtId="0" fontId="6" fillId="0" borderId="1" xfId="1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0" xfId="0" applyFill="1"/>
    <xf numFmtId="49" fontId="0" fillId="4" borderId="0" xfId="0" applyNumberFormat="1" applyFill="1" applyAlignment="1">
      <alignment horizontal="right"/>
    </xf>
  </cellXfs>
  <cellStyles count="32">
    <cellStyle name="Millares 2" xfId="13"/>
    <cellStyle name="Moneda" xfId="1" builtinId="4"/>
    <cellStyle name="Moneda 10" xfId="6"/>
    <cellStyle name="Moneda 11" xfId="7"/>
    <cellStyle name="Moneda 12" xfId="27"/>
    <cellStyle name="Moneda 13" xfId="26"/>
    <cellStyle name="Moneda 15" xfId="14"/>
    <cellStyle name="Moneda 16" xfId="15"/>
    <cellStyle name="Moneda 17" xfId="20"/>
    <cellStyle name="Moneda 19" xfId="8"/>
    <cellStyle name="Moneda 2" xfId="4"/>
    <cellStyle name="Moneda 4" xfId="5"/>
    <cellStyle name="Moneda 5" xfId="17"/>
    <cellStyle name="Moneda 6" xfId="28"/>
    <cellStyle name="Moneda 8" xfId="30"/>
    <cellStyle name="Moneda 9" xfId="22"/>
    <cellStyle name="Normal" xfId="0" builtinId="0"/>
    <cellStyle name="Normal 10" xfId="9"/>
    <cellStyle name="Normal 11" xfId="10"/>
    <cellStyle name="Normal 12" xfId="18"/>
    <cellStyle name="Normal 13" xfId="19"/>
    <cellStyle name="Normal 14" xfId="12"/>
    <cellStyle name="Normal 15" xfId="3"/>
    <cellStyle name="Normal 16" xfId="29"/>
    <cellStyle name="Normal 17" xfId="11"/>
    <cellStyle name="Normal 18" xfId="23"/>
    <cellStyle name="Normal 2" xfId="2"/>
    <cellStyle name="Normal 4" xfId="16"/>
    <cellStyle name="Normal 5" xfId="31"/>
    <cellStyle name="Normal 6" xfId="25"/>
    <cellStyle name="Normal 8" xfId="24"/>
    <cellStyle name="Normal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6"/>
  <sheetViews>
    <sheetView tabSelected="1" topLeftCell="A34" zoomScale="90" zoomScaleNormal="90" zoomScaleSheetLayoutView="100" workbookViewId="0">
      <selection activeCell="A35" sqref="A35:K35"/>
    </sheetView>
  </sheetViews>
  <sheetFormatPr baseColWidth="10" defaultRowHeight="15" x14ac:dyDescent="0.25"/>
  <cols>
    <col min="1" max="1" width="40.5703125" bestFit="1" customWidth="1"/>
    <col min="2" max="2" width="12.7109375" style="112" customWidth="1"/>
    <col min="3" max="3" width="9.85546875" bestFit="1" customWidth="1"/>
    <col min="4" max="4" width="14.140625" customWidth="1"/>
    <col min="5" max="6" width="11.85546875" style="113" customWidth="1"/>
    <col min="7" max="7" width="12.7109375" customWidth="1"/>
    <col min="8" max="8" width="10.85546875" style="113" customWidth="1"/>
    <col min="9" max="9" width="12.5703125" hidden="1" customWidth="1"/>
    <col min="10" max="10" width="12.5703125" customWidth="1"/>
    <col min="11" max="11" width="13" customWidth="1"/>
    <col min="12" max="12" width="11.42578125" style="8"/>
  </cols>
  <sheetData>
    <row r="1" spans="1:14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5" t="s">
        <v>7</v>
      </c>
      <c r="I1" s="6" t="s">
        <v>8</v>
      </c>
      <c r="J1" s="6" t="s">
        <v>9</v>
      </c>
      <c r="K1" s="7" t="s">
        <v>10</v>
      </c>
    </row>
    <row r="2" spans="1:14" ht="18" x14ac:dyDescent="0.25">
      <c r="A2" s="9" t="s">
        <v>11</v>
      </c>
      <c r="B2" s="10" t="s">
        <v>12</v>
      </c>
      <c r="C2" s="11">
        <v>15</v>
      </c>
      <c r="D2" s="12">
        <v>3142.53</v>
      </c>
      <c r="E2" s="13">
        <f>D2*0.05+0.07</f>
        <v>157.19650000000001</v>
      </c>
      <c r="F2" s="13">
        <v>600</v>
      </c>
      <c r="G2" s="14">
        <v>95.405536000000012</v>
      </c>
      <c r="H2" s="15">
        <v>0</v>
      </c>
      <c r="I2" s="14">
        <v>0</v>
      </c>
      <c r="J2" s="14"/>
      <c r="K2" s="12">
        <f>D2+E2-G2+H2-I2-J2+F2</f>
        <v>3804.320964</v>
      </c>
    </row>
    <row r="3" spans="1:14" ht="18" x14ac:dyDescent="0.25">
      <c r="A3" s="16" t="s">
        <v>13</v>
      </c>
      <c r="B3" s="17" t="s">
        <v>14</v>
      </c>
      <c r="C3" s="11">
        <v>15</v>
      </c>
      <c r="D3" s="12">
        <v>3298.8074999999999</v>
      </c>
      <c r="E3" s="13">
        <f>D3*0.05</f>
        <v>164.94037500000002</v>
      </c>
      <c r="F3" s="13"/>
      <c r="G3" s="18">
        <v>112.40852799999999</v>
      </c>
      <c r="H3" s="19">
        <v>0</v>
      </c>
      <c r="I3" s="20">
        <v>0</v>
      </c>
      <c r="J3" s="20"/>
      <c r="K3" s="12">
        <f>D3+E3-G3+H3-I3-J3+F3</f>
        <v>3351.3393470000001</v>
      </c>
    </row>
    <row r="4" spans="1:14" ht="25.5" customHeight="1" x14ac:dyDescent="0.25">
      <c r="A4" s="21" t="s">
        <v>15</v>
      </c>
      <c r="B4" s="22" t="s">
        <v>16</v>
      </c>
      <c r="C4" s="23">
        <v>15</v>
      </c>
      <c r="D4" s="12">
        <v>1790.3</v>
      </c>
      <c r="E4" s="13">
        <f>D4*0.05</f>
        <v>89.515000000000001</v>
      </c>
      <c r="F4" s="13"/>
      <c r="G4" s="14">
        <v>0</v>
      </c>
      <c r="H4" s="15">
        <v>86.84</v>
      </c>
      <c r="I4" s="24">
        <v>0</v>
      </c>
      <c r="J4" s="24"/>
      <c r="K4" s="12">
        <f>D4+E4-G4+H4-I4</f>
        <v>1966.655</v>
      </c>
    </row>
    <row r="5" spans="1:14" ht="18.75" customHeight="1" x14ac:dyDescent="0.25">
      <c r="A5" s="21" t="s">
        <v>17</v>
      </c>
      <c r="B5" s="22" t="s">
        <v>16</v>
      </c>
      <c r="C5" s="23">
        <v>15</v>
      </c>
      <c r="D5" s="12">
        <v>1790.3</v>
      </c>
      <c r="E5" s="13">
        <f>D5*0.05</f>
        <v>89.515000000000001</v>
      </c>
      <c r="F5" s="13"/>
      <c r="G5" s="14">
        <v>0</v>
      </c>
      <c r="H5" s="15">
        <v>86.84</v>
      </c>
      <c r="I5" s="14">
        <v>0</v>
      </c>
      <c r="J5" s="14"/>
      <c r="K5" s="12">
        <f>D5+E5-G5+H5-I5</f>
        <v>1966.655</v>
      </c>
    </row>
    <row r="6" spans="1:14" ht="27" x14ac:dyDescent="0.25">
      <c r="A6" s="25" t="s">
        <v>18</v>
      </c>
      <c r="B6" s="10" t="s">
        <v>19</v>
      </c>
      <c r="C6" s="26">
        <v>15</v>
      </c>
      <c r="D6" s="12">
        <v>2261.37</v>
      </c>
      <c r="E6" s="13">
        <f>D6*0.05</f>
        <v>113.0685</v>
      </c>
      <c r="F6" s="13"/>
      <c r="G6" s="14">
        <v>0</v>
      </c>
      <c r="H6" s="15">
        <v>42.74</v>
      </c>
      <c r="I6" s="14">
        <v>0</v>
      </c>
      <c r="J6" s="14"/>
      <c r="K6" s="12">
        <f>D6+E6-G6+H6-I6-J6</f>
        <v>2417.1784999999995</v>
      </c>
    </row>
    <row r="7" spans="1:14" ht="26.25" customHeight="1" x14ac:dyDescent="0.25">
      <c r="A7" s="27" t="s">
        <v>20</v>
      </c>
      <c r="B7" s="28" t="s">
        <v>21</v>
      </c>
      <c r="C7" s="29">
        <v>15</v>
      </c>
      <c r="D7" s="12">
        <v>8223.23</v>
      </c>
      <c r="E7" s="13">
        <f>D7*0.05</f>
        <v>411.16149999999999</v>
      </c>
      <c r="F7" s="13"/>
      <c r="G7" s="18">
        <v>1118.31</v>
      </c>
      <c r="H7" s="19">
        <v>0</v>
      </c>
      <c r="I7" s="18">
        <v>0</v>
      </c>
      <c r="J7" s="18">
        <v>562.5</v>
      </c>
      <c r="K7" s="12">
        <f>D7+E7-G7+H7-I7-J7</f>
        <v>6953.5815000000002</v>
      </c>
      <c r="M7" s="30"/>
    </row>
    <row r="8" spans="1:14" ht="26.25" customHeight="1" x14ac:dyDescent="0.25">
      <c r="A8" s="31" t="s">
        <v>22</v>
      </c>
      <c r="B8" s="32" t="s">
        <v>23</v>
      </c>
      <c r="C8" s="33">
        <v>15</v>
      </c>
      <c r="D8" s="12">
        <v>3350.5049999999997</v>
      </c>
      <c r="E8" s="13">
        <f>D8*0.05</f>
        <v>167.52525</v>
      </c>
      <c r="F8" s="13"/>
      <c r="G8" s="18">
        <v>118.03321599999995</v>
      </c>
      <c r="H8" s="19">
        <v>0</v>
      </c>
      <c r="I8" s="20">
        <v>0</v>
      </c>
      <c r="J8" s="20"/>
      <c r="K8" s="12">
        <f>ROUND(D8+E8-G8+H8-I8-J8,0)</f>
        <v>3400</v>
      </c>
    </row>
    <row r="9" spans="1:14" ht="26.25" customHeight="1" x14ac:dyDescent="0.25">
      <c r="A9" s="27" t="s">
        <v>24</v>
      </c>
      <c r="B9" s="28" t="s">
        <v>25</v>
      </c>
      <c r="C9" s="29">
        <v>15</v>
      </c>
      <c r="D9" s="12">
        <v>2565.66</v>
      </c>
      <c r="E9" s="13">
        <f>D9*0.05</f>
        <v>128.28299999999999</v>
      </c>
      <c r="F9" s="13"/>
      <c r="G9" s="14"/>
      <c r="H9" s="15">
        <v>2.61</v>
      </c>
      <c r="I9" s="18">
        <v>0</v>
      </c>
      <c r="J9" s="18"/>
      <c r="K9" s="12">
        <f>D9+E9-G9+H9-I9-J9</f>
        <v>2696.5529999999999</v>
      </c>
      <c r="L9" s="34"/>
    </row>
    <row r="10" spans="1:14" ht="26.25" customHeight="1" x14ac:dyDescent="0.25">
      <c r="A10" s="9" t="s">
        <v>26</v>
      </c>
      <c r="B10" s="17" t="s">
        <v>27</v>
      </c>
      <c r="C10" s="11">
        <v>15</v>
      </c>
      <c r="D10" s="12">
        <v>2957.13</v>
      </c>
      <c r="E10" s="13">
        <f>D10*0.05</f>
        <v>147.85650000000001</v>
      </c>
      <c r="F10" s="13"/>
      <c r="G10" s="35">
        <v>54.99</v>
      </c>
      <c r="H10" s="36">
        <v>0</v>
      </c>
      <c r="I10" s="37">
        <v>0</v>
      </c>
      <c r="J10" s="37"/>
      <c r="K10" s="12">
        <f>ROUND(D10+E10-G10+H10-I10-J10,0)</f>
        <v>3050</v>
      </c>
    </row>
    <row r="11" spans="1:14" ht="26.25" customHeight="1" x14ac:dyDescent="0.25">
      <c r="A11" s="38" t="s">
        <v>28</v>
      </c>
      <c r="B11" s="39" t="s">
        <v>29</v>
      </c>
      <c r="C11" s="40">
        <v>15</v>
      </c>
      <c r="D11" s="12">
        <v>2463.08</v>
      </c>
      <c r="E11" s="13">
        <f>D11*0.05</f>
        <v>123.154</v>
      </c>
      <c r="F11" s="13"/>
      <c r="G11" s="14">
        <v>0</v>
      </c>
      <c r="H11" s="15">
        <v>13.77</v>
      </c>
      <c r="I11" s="41">
        <v>0</v>
      </c>
      <c r="J11" s="41"/>
      <c r="K11" s="12">
        <f>ROUND(D11+E11-G11+H11-I11-J11,0)</f>
        <v>2600</v>
      </c>
      <c r="M11" s="30"/>
    </row>
    <row r="12" spans="1:14" ht="26.25" customHeight="1" x14ac:dyDescent="0.25">
      <c r="A12" s="42" t="s">
        <v>30</v>
      </c>
      <c r="B12" s="10" t="s">
        <v>31</v>
      </c>
      <c r="C12" s="26">
        <v>15</v>
      </c>
      <c r="D12" s="12">
        <v>1029.99</v>
      </c>
      <c r="E12" s="13">
        <f>D12*0.05</f>
        <v>51.499500000000005</v>
      </c>
      <c r="F12" s="13"/>
      <c r="G12" s="35">
        <v>0</v>
      </c>
      <c r="H12" s="43">
        <v>147.50008</v>
      </c>
      <c r="I12" s="35">
        <v>0</v>
      </c>
      <c r="J12" s="35"/>
      <c r="K12" s="12">
        <f>D12+E12-G12+H12-I12-J12</f>
        <v>1228.9895799999999</v>
      </c>
    </row>
    <row r="13" spans="1:14" ht="26.25" customHeight="1" x14ac:dyDescent="0.25">
      <c r="A13" s="44" t="s">
        <v>32</v>
      </c>
      <c r="B13" s="45" t="s">
        <v>33</v>
      </c>
      <c r="C13" s="46">
        <v>15</v>
      </c>
      <c r="D13" s="12">
        <v>2261.37</v>
      </c>
      <c r="E13" s="13">
        <f>D13*0.05</f>
        <v>113.0685</v>
      </c>
      <c r="F13" s="13"/>
      <c r="G13" s="14">
        <v>0</v>
      </c>
      <c r="H13" s="15">
        <v>42.74</v>
      </c>
      <c r="I13" s="47">
        <v>0</v>
      </c>
      <c r="J13" s="47"/>
      <c r="K13" s="12">
        <f>D13+E13-G13+H13-I13-J13</f>
        <v>2417.1784999999995</v>
      </c>
      <c r="M13" s="48"/>
    </row>
    <row r="14" spans="1:14" ht="26.25" customHeight="1" x14ac:dyDescent="0.25">
      <c r="A14" s="49" t="s">
        <v>34</v>
      </c>
      <c r="B14" s="50" t="s">
        <v>35</v>
      </c>
      <c r="C14" s="51">
        <v>15</v>
      </c>
      <c r="D14" s="12">
        <v>2501.5700000000002</v>
      </c>
      <c r="E14" s="52">
        <f>D14*0.05</f>
        <v>125.07850000000002</v>
      </c>
      <c r="F14" s="52"/>
      <c r="G14" s="12">
        <v>0</v>
      </c>
      <c r="H14" s="52">
        <v>9.58</v>
      </c>
      <c r="I14" s="12">
        <v>0</v>
      </c>
      <c r="J14" s="12"/>
      <c r="K14" s="12">
        <f>D14+E14-G14+H14-I14-J14</f>
        <v>2636.2285000000002</v>
      </c>
    </row>
    <row r="15" spans="1:14" ht="26.25" customHeight="1" x14ac:dyDescent="0.25">
      <c r="A15" s="53" t="s">
        <v>36</v>
      </c>
      <c r="B15" s="54" t="s">
        <v>37</v>
      </c>
      <c r="C15" s="55">
        <v>15</v>
      </c>
      <c r="D15" s="12">
        <v>2261.37</v>
      </c>
      <c r="E15" s="13">
        <f>D15*0.05</f>
        <v>113.0685</v>
      </c>
      <c r="F15" s="13"/>
      <c r="G15" s="14">
        <v>0</v>
      </c>
      <c r="H15" s="15">
        <v>42.74</v>
      </c>
      <c r="I15" s="41">
        <v>0</v>
      </c>
      <c r="J15" s="41"/>
      <c r="K15" s="12">
        <f>D15+E15-G15+H15-I15-J15</f>
        <v>2417.1784999999995</v>
      </c>
    </row>
    <row r="16" spans="1:14" s="8" customFormat="1" x14ac:dyDescent="0.25">
      <c r="A16" s="56" t="s">
        <v>38</v>
      </c>
      <c r="B16" s="22" t="s">
        <v>16</v>
      </c>
      <c r="C16" s="23">
        <v>15</v>
      </c>
      <c r="D16" s="12">
        <v>1790.3</v>
      </c>
      <c r="E16" s="13">
        <f>D16*0.05</f>
        <v>89.515000000000001</v>
      </c>
      <c r="F16" s="13"/>
      <c r="G16" s="14">
        <v>0</v>
      </c>
      <c r="H16" s="15">
        <v>86.84</v>
      </c>
      <c r="I16" s="24">
        <v>0</v>
      </c>
      <c r="J16" s="24"/>
      <c r="K16" s="12">
        <f>D16+E16-G16+H16-I16</f>
        <v>1966.655</v>
      </c>
      <c r="M16"/>
      <c r="N16"/>
    </row>
    <row r="17" spans="1:14" s="8" customFormat="1" ht="14.25" customHeight="1" x14ac:dyDescent="0.25">
      <c r="A17" s="27" t="s">
        <v>39</v>
      </c>
      <c r="B17" s="10" t="s">
        <v>40</v>
      </c>
      <c r="C17" s="11">
        <v>15</v>
      </c>
      <c r="D17" s="12">
        <v>2957.13</v>
      </c>
      <c r="E17" s="13">
        <f>D17*0.05</f>
        <v>147.85650000000001</v>
      </c>
      <c r="F17" s="13"/>
      <c r="G17" s="35">
        <v>54.99</v>
      </c>
      <c r="H17" s="43">
        <v>0</v>
      </c>
      <c r="I17" s="20">
        <v>0</v>
      </c>
      <c r="J17" s="20">
        <v>33</v>
      </c>
      <c r="K17" s="12">
        <f>ROUND(D17+E17-G17+H17-I17-J17,0)+F17</f>
        <v>3017</v>
      </c>
      <c r="M17"/>
      <c r="N17"/>
    </row>
    <row r="18" spans="1:14" s="8" customFormat="1" ht="14.25" customHeight="1" x14ac:dyDescent="0.25">
      <c r="A18" s="27" t="s">
        <v>41</v>
      </c>
      <c r="B18" s="10" t="s">
        <v>40</v>
      </c>
      <c r="C18" s="11">
        <v>15</v>
      </c>
      <c r="D18" s="12">
        <v>2691.5099999999998</v>
      </c>
      <c r="E18" s="13">
        <f>D18*0.05</f>
        <v>134.57550000000001</v>
      </c>
      <c r="F18" s="13"/>
      <c r="G18" s="35">
        <v>26.09</v>
      </c>
      <c r="H18" s="43">
        <v>0</v>
      </c>
      <c r="I18" s="20">
        <v>0</v>
      </c>
      <c r="J18" s="20"/>
      <c r="K18" s="12">
        <f>ROUND(D18+E18-G18+H18-I18-J18,0)+F18</f>
        <v>2800</v>
      </c>
      <c r="M18"/>
      <c r="N18"/>
    </row>
    <row r="19" spans="1:14" s="8" customFormat="1" x14ac:dyDescent="0.25">
      <c r="A19" s="57" t="s">
        <v>42</v>
      </c>
      <c r="B19" s="50" t="s">
        <v>35</v>
      </c>
      <c r="C19" s="51">
        <v>15</v>
      </c>
      <c r="D19" s="12">
        <v>2501.5700000000002</v>
      </c>
      <c r="E19" s="52">
        <f>D19*0.05</f>
        <v>125.07850000000002</v>
      </c>
      <c r="F19" s="52"/>
      <c r="G19" s="12">
        <v>0</v>
      </c>
      <c r="H19" s="52">
        <v>9.58</v>
      </c>
      <c r="I19" s="12">
        <v>0</v>
      </c>
      <c r="J19" s="12"/>
      <c r="K19" s="12">
        <f>D19+E19-G19+H19-I19-J19</f>
        <v>2636.2285000000002</v>
      </c>
      <c r="M19"/>
      <c r="N19"/>
    </row>
    <row r="20" spans="1:14" s="8" customFormat="1" x14ac:dyDescent="0.25">
      <c r="A20" s="9" t="s">
        <v>43</v>
      </c>
      <c r="B20" s="17" t="s">
        <v>27</v>
      </c>
      <c r="C20" s="11">
        <v>15</v>
      </c>
      <c r="D20" s="12">
        <v>2957.13</v>
      </c>
      <c r="E20" s="13">
        <f>D20*0.05</f>
        <v>147.85650000000001</v>
      </c>
      <c r="F20" s="13"/>
      <c r="G20" s="35">
        <v>54.99</v>
      </c>
      <c r="H20" s="43">
        <v>0</v>
      </c>
      <c r="I20" s="20">
        <v>0</v>
      </c>
      <c r="J20" s="20"/>
      <c r="K20" s="12">
        <f>ROUND(D20+E20-G20+H20-I20-J20,0)</f>
        <v>3050</v>
      </c>
      <c r="M20"/>
      <c r="N20"/>
    </row>
    <row r="21" spans="1:14" s="8" customFormat="1" x14ac:dyDescent="0.25">
      <c r="A21" s="31" t="s">
        <v>44</v>
      </c>
      <c r="B21" s="58" t="s">
        <v>45</v>
      </c>
      <c r="C21" s="33">
        <v>15</v>
      </c>
      <c r="D21" s="59">
        <v>2919.2174999999997</v>
      </c>
      <c r="E21" s="13">
        <f>D21*0.05</f>
        <v>145.96087499999999</v>
      </c>
      <c r="F21" s="13"/>
      <c r="G21" s="59">
        <v>50.859135999999978</v>
      </c>
      <c r="H21" s="19">
        <v>0</v>
      </c>
      <c r="I21" s="59">
        <v>0</v>
      </c>
      <c r="J21" s="59"/>
      <c r="K21" s="12">
        <f>D21+E21-G21+H21-I21</f>
        <v>3014.3192389999995</v>
      </c>
      <c r="M21"/>
      <c r="N21"/>
    </row>
    <row r="22" spans="1:14" s="65" customFormat="1" ht="18" x14ac:dyDescent="0.25">
      <c r="A22" s="60" t="s">
        <v>46</v>
      </c>
      <c r="B22" s="61" t="s">
        <v>47</v>
      </c>
      <c r="C22" s="62">
        <v>15</v>
      </c>
      <c r="D22" s="12">
        <v>2904</v>
      </c>
      <c r="E22" s="13">
        <f>D22*0.05</f>
        <v>145.20000000000002</v>
      </c>
      <c r="F22" s="13"/>
      <c r="G22" s="63">
        <v>49.2</v>
      </c>
      <c r="H22" s="64">
        <v>0</v>
      </c>
      <c r="I22" s="63">
        <v>0</v>
      </c>
      <c r="J22" s="63"/>
      <c r="K22" s="12">
        <f>ROUND(D22+E22-G22+H22-I22-J22,0)</f>
        <v>3000</v>
      </c>
      <c r="L22" s="8"/>
      <c r="M22"/>
      <c r="N22"/>
    </row>
    <row r="23" spans="1:14" s="8" customFormat="1" ht="18" x14ac:dyDescent="0.25">
      <c r="A23" s="66" t="s">
        <v>48</v>
      </c>
      <c r="B23" s="67" t="s">
        <v>49</v>
      </c>
      <c r="C23" s="33">
        <v>15</v>
      </c>
      <c r="D23" s="12">
        <v>3142.53</v>
      </c>
      <c r="E23" s="13">
        <f>D23*0.05</f>
        <v>157.12650000000002</v>
      </c>
      <c r="F23" s="13"/>
      <c r="G23" s="14">
        <v>95.405536000000012</v>
      </c>
      <c r="H23" s="15">
        <v>0</v>
      </c>
      <c r="I23" s="14">
        <v>0</v>
      </c>
      <c r="J23" s="14"/>
      <c r="K23" s="12">
        <f>D23+E23-G23+H23-I23-J23+F23</f>
        <v>3204.2509639999998</v>
      </c>
      <c r="M23"/>
      <c r="N23"/>
    </row>
    <row r="24" spans="1:14" s="8" customFormat="1" ht="18" x14ac:dyDescent="0.25">
      <c r="A24" s="31" t="s">
        <v>50</v>
      </c>
      <c r="B24" s="32" t="s">
        <v>51</v>
      </c>
      <c r="C24" s="33">
        <v>15</v>
      </c>
      <c r="D24" s="12">
        <v>2957.13</v>
      </c>
      <c r="E24" s="13">
        <f>D24*0.05</f>
        <v>147.85650000000001</v>
      </c>
      <c r="F24" s="13"/>
      <c r="G24" s="59">
        <v>54.984016000000025</v>
      </c>
      <c r="H24" s="68">
        <v>0</v>
      </c>
      <c r="I24" s="59">
        <v>0</v>
      </c>
      <c r="J24" s="59"/>
      <c r="K24" s="12">
        <f>ROUND(D24+E24-G24+H24-I24-J24,0)</f>
        <v>3050</v>
      </c>
      <c r="M24"/>
      <c r="N24"/>
    </row>
    <row r="25" spans="1:14" s="8" customFormat="1" x14ac:dyDescent="0.25">
      <c r="A25" s="66" t="s">
        <v>52</v>
      </c>
      <c r="B25" s="67" t="s">
        <v>53</v>
      </c>
      <c r="C25" s="33">
        <v>15</v>
      </c>
      <c r="D25" s="12">
        <v>3456.76</v>
      </c>
      <c r="E25" s="13">
        <f>D25*0.05</f>
        <v>172.83800000000002</v>
      </c>
      <c r="F25" s="13"/>
      <c r="G25" s="14">
        <v>129.6</v>
      </c>
      <c r="H25" s="15">
        <v>0</v>
      </c>
      <c r="I25" s="14">
        <v>0</v>
      </c>
      <c r="J25" s="14"/>
      <c r="K25" s="12">
        <f>D25+E25-G25+H25-I25-J25</f>
        <v>3499.9980000000005</v>
      </c>
      <c r="M25"/>
      <c r="N25"/>
    </row>
    <row r="26" spans="1:14" s="8" customFormat="1" ht="18.75" customHeight="1" x14ac:dyDescent="0.25">
      <c r="A26" s="49" t="s">
        <v>54</v>
      </c>
      <c r="B26" s="50" t="s">
        <v>35</v>
      </c>
      <c r="C26" s="51">
        <v>15</v>
      </c>
      <c r="D26" s="12">
        <v>2501.5700000000002</v>
      </c>
      <c r="E26" s="52">
        <f>D26*0.05</f>
        <v>125.07850000000002</v>
      </c>
      <c r="F26" s="52"/>
      <c r="G26" s="12">
        <v>0</v>
      </c>
      <c r="H26" s="52">
        <v>9.58</v>
      </c>
      <c r="I26" s="12">
        <v>0</v>
      </c>
      <c r="J26" s="12"/>
      <c r="K26" s="12">
        <f>D26+E26-G26+H26-I26-J26</f>
        <v>2636.2285000000002</v>
      </c>
      <c r="M26"/>
      <c r="N26"/>
    </row>
    <row r="27" spans="1:14" s="8" customFormat="1" ht="24" customHeight="1" x14ac:dyDescent="0.25">
      <c r="A27" s="9" t="s">
        <v>55</v>
      </c>
      <c r="B27" s="17" t="s">
        <v>27</v>
      </c>
      <c r="C27" s="11">
        <v>15</v>
      </c>
      <c r="D27" s="12">
        <v>2957.13</v>
      </c>
      <c r="E27" s="13">
        <f>D27*0.05</f>
        <v>147.85650000000001</v>
      </c>
      <c r="F27" s="13"/>
      <c r="G27" s="35">
        <v>54.99</v>
      </c>
      <c r="H27" s="36">
        <v>0</v>
      </c>
      <c r="I27" s="37">
        <v>0</v>
      </c>
      <c r="J27" s="37"/>
      <c r="K27" s="12">
        <f>ROUND(D27+E27-G27+H27-I27-J27,0)</f>
        <v>3050</v>
      </c>
      <c r="M27"/>
      <c r="N27"/>
    </row>
    <row r="28" spans="1:14" s="8" customFormat="1" x14ac:dyDescent="0.25">
      <c r="A28" s="69" t="s">
        <v>56</v>
      </c>
      <c r="B28" s="70" t="s">
        <v>57</v>
      </c>
      <c r="C28" s="71">
        <v>15</v>
      </c>
      <c r="D28" s="12">
        <v>5170.2299999999996</v>
      </c>
      <c r="E28" s="13">
        <f>D28*0.05</f>
        <v>258.51150000000001</v>
      </c>
      <c r="F28" s="13"/>
      <c r="G28" s="18">
        <v>492.09</v>
      </c>
      <c r="H28" s="19">
        <v>0</v>
      </c>
      <c r="I28" s="72">
        <v>0</v>
      </c>
      <c r="J28" s="72"/>
      <c r="K28" s="12">
        <f>D28+E28-G28+H28-I28-J28</f>
        <v>4936.651499999999</v>
      </c>
      <c r="M28"/>
      <c r="N28"/>
    </row>
    <row r="29" spans="1:14" s="8" customFormat="1" ht="12.75" customHeight="1" x14ac:dyDescent="0.25">
      <c r="A29" s="9" t="s">
        <v>58</v>
      </c>
      <c r="B29" s="17" t="s">
        <v>27</v>
      </c>
      <c r="C29" s="11">
        <v>15</v>
      </c>
      <c r="D29" s="12">
        <v>2957.13</v>
      </c>
      <c r="E29" s="13">
        <f>D29*0.05</f>
        <v>147.85650000000001</v>
      </c>
      <c r="F29" s="13"/>
      <c r="G29" s="35">
        <v>54.99</v>
      </c>
      <c r="H29" s="36">
        <v>0</v>
      </c>
      <c r="I29" s="37">
        <v>0</v>
      </c>
      <c r="J29" s="37"/>
      <c r="K29" s="12">
        <f>ROUND(D29+E29-G29+H29-I29-J29,0)</f>
        <v>3050</v>
      </c>
      <c r="M29"/>
      <c r="N29"/>
    </row>
    <row r="30" spans="1:14" s="8" customFormat="1" ht="18" x14ac:dyDescent="0.25">
      <c r="A30" s="27" t="s">
        <v>59</v>
      </c>
      <c r="B30" s="28" t="s">
        <v>60</v>
      </c>
      <c r="C30" s="29">
        <v>15</v>
      </c>
      <c r="D30" s="12">
        <v>6410.6</v>
      </c>
      <c r="E30" s="13">
        <f>D30*0.05</f>
        <v>320.53000000000003</v>
      </c>
      <c r="F30" s="13"/>
      <c r="G30" s="18">
        <v>731.13</v>
      </c>
      <c r="H30" s="19">
        <v>0</v>
      </c>
      <c r="I30" s="18">
        <v>0</v>
      </c>
      <c r="J30" s="18"/>
      <c r="K30" s="12">
        <f>ROUND(D30+E30-G30+H30-I30-J30,0)</f>
        <v>6000</v>
      </c>
      <c r="M30"/>
      <c r="N30"/>
    </row>
    <row r="31" spans="1:14" ht="27" x14ac:dyDescent="0.25">
      <c r="A31" s="44" t="s">
        <v>61</v>
      </c>
      <c r="B31" s="54" t="s">
        <v>62</v>
      </c>
      <c r="C31" s="73">
        <v>15</v>
      </c>
      <c r="D31" s="12">
        <f>2261.37/15*C31</f>
        <v>2261.37</v>
      </c>
      <c r="E31" s="13">
        <f>D31*0.05</f>
        <v>113.0685</v>
      </c>
      <c r="F31" s="13"/>
      <c r="G31" s="14">
        <v>0</v>
      </c>
      <c r="H31" s="15">
        <v>42.741759999999971</v>
      </c>
      <c r="I31" s="12">
        <v>0</v>
      </c>
      <c r="J31" s="12"/>
      <c r="K31" s="12">
        <f>D31+E31-G31+H31-I31-J31</f>
        <v>2417.1802599999996</v>
      </c>
    </row>
    <row r="32" spans="1:14" ht="26.25" customHeight="1" x14ac:dyDescent="0.25">
      <c r="A32" s="74" t="s">
        <v>63</v>
      </c>
      <c r="B32" s="75" t="s">
        <v>64</v>
      </c>
      <c r="C32" s="76">
        <v>15</v>
      </c>
      <c r="D32" s="77">
        <v>4227.1499999999996</v>
      </c>
      <c r="E32" s="13">
        <f>D32*0.05</f>
        <v>211.35749999999999</v>
      </c>
      <c r="F32" s="13"/>
      <c r="G32" s="77">
        <v>338.51</v>
      </c>
      <c r="H32" s="78">
        <v>0</v>
      </c>
      <c r="I32" s="79">
        <v>0</v>
      </c>
      <c r="J32" s="20">
        <v>1000</v>
      </c>
      <c r="K32" s="12">
        <f>ROUND(D32+E32-G32+H32-I32-J32,0)+F32</f>
        <v>3100</v>
      </c>
      <c r="M32" s="30"/>
      <c r="N32" s="80"/>
    </row>
    <row r="33" spans="1:13" ht="26.25" customHeight="1" x14ac:dyDescent="0.25">
      <c r="A33" s="49" t="s">
        <v>65</v>
      </c>
      <c r="B33" s="50" t="s">
        <v>66</v>
      </c>
      <c r="C33" s="26">
        <v>0</v>
      </c>
      <c r="D33" s="12">
        <f>3102.45/15*C33</f>
        <v>0</v>
      </c>
      <c r="E33" s="13">
        <f>D33*0.05</f>
        <v>0</v>
      </c>
      <c r="F33" s="13"/>
      <c r="G33" s="14">
        <v>0</v>
      </c>
      <c r="H33" s="15">
        <v>0</v>
      </c>
      <c r="I33" s="14">
        <v>0</v>
      </c>
      <c r="J33" s="14"/>
      <c r="K33" s="12">
        <f>D33+E33-G33+H33-I33-J33</f>
        <v>0</v>
      </c>
      <c r="M33" s="81"/>
    </row>
    <row r="34" spans="1:13" ht="18" x14ac:dyDescent="0.25">
      <c r="A34" s="27" t="s">
        <v>67</v>
      </c>
      <c r="B34" s="10" t="s">
        <v>12</v>
      </c>
      <c r="C34" s="26">
        <v>15</v>
      </c>
      <c r="D34" s="12">
        <v>4450.1000000000004</v>
      </c>
      <c r="E34" s="13">
        <f>D34*0.05</f>
        <v>222.50500000000002</v>
      </c>
      <c r="F34" s="13"/>
      <c r="G34" s="14">
        <v>372.6</v>
      </c>
      <c r="H34" s="15">
        <v>0</v>
      </c>
      <c r="I34" s="14">
        <v>0</v>
      </c>
      <c r="J34" s="14"/>
      <c r="K34" s="12">
        <f>ROUND(D34+E34-G34+H34-I34-J34,0)</f>
        <v>4300</v>
      </c>
    </row>
    <row r="35" spans="1:13" ht="18" x14ac:dyDescent="0.25">
      <c r="A35" s="82" t="s">
        <v>68</v>
      </c>
      <c r="B35" s="45" t="s">
        <v>69</v>
      </c>
      <c r="C35" s="46">
        <v>15</v>
      </c>
      <c r="D35" s="12">
        <f>241.34*15</f>
        <v>3620.1</v>
      </c>
      <c r="E35" s="13">
        <f>D35*0.05</f>
        <v>181.005</v>
      </c>
      <c r="F35" s="13"/>
      <c r="G35" s="83">
        <v>165.07</v>
      </c>
      <c r="H35" s="84">
        <v>0</v>
      </c>
      <c r="I35" s="83">
        <v>0</v>
      </c>
      <c r="J35" s="83"/>
      <c r="K35" s="12">
        <f>D35+E35-G35+H35-I35-J35+F35</f>
        <v>3636.0349999999999</v>
      </c>
    </row>
    <row r="36" spans="1:13" x14ac:dyDescent="0.25">
      <c r="A36" s="9" t="s">
        <v>70</v>
      </c>
      <c r="B36" s="17" t="s">
        <v>71</v>
      </c>
      <c r="C36" s="11">
        <v>15</v>
      </c>
      <c r="D36" s="12">
        <v>1731.135</v>
      </c>
      <c r="E36" s="13">
        <f>D36*0.05</f>
        <v>86.556750000000008</v>
      </c>
      <c r="F36" s="13">
        <v>115</v>
      </c>
      <c r="G36" s="35">
        <v>0</v>
      </c>
      <c r="H36" s="43">
        <v>95.726800000000011</v>
      </c>
      <c r="I36" s="20">
        <v>0</v>
      </c>
      <c r="J36" s="20"/>
      <c r="K36" s="12">
        <f>D36+E36-G36+H36-I36-J36+F36</f>
        <v>2028.4185499999999</v>
      </c>
    </row>
    <row r="37" spans="1:13" x14ac:dyDescent="0.25">
      <c r="A37" s="9" t="s">
        <v>72</v>
      </c>
      <c r="B37" s="17" t="s">
        <v>71</v>
      </c>
      <c r="C37" s="11">
        <v>15</v>
      </c>
      <c r="D37" s="12">
        <f>1731.14/15*C37</f>
        <v>1731.14</v>
      </c>
      <c r="E37" s="13">
        <f>D37*0.05</f>
        <v>86.557000000000016</v>
      </c>
      <c r="F37" s="13"/>
      <c r="G37" s="35">
        <v>0</v>
      </c>
      <c r="H37" s="43">
        <v>95.726800000000011</v>
      </c>
      <c r="I37" s="20">
        <v>0</v>
      </c>
      <c r="J37" s="20"/>
      <c r="K37" s="12">
        <f>D37+E37-G37+H37-I37-J37+F37</f>
        <v>1913.4238</v>
      </c>
    </row>
    <row r="38" spans="1:13" ht="27" x14ac:dyDescent="0.25">
      <c r="A38" s="85" t="s">
        <v>73</v>
      </c>
      <c r="B38" s="54" t="s">
        <v>74</v>
      </c>
      <c r="C38" s="73">
        <v>15</v>
      </c>
      <c r="D38" s="12">
        <v>6410.6</v>
      </c>
      <c r="E38" s="13">
        <f>D38*0.05</f>
        <v>320.53000000000003</v>
      </c>
      <c r="F38" s="13"/>
      <c r="G38" s="18">
        <v>731.13</v>
      </c>
      <c r="H38" s="19">
        <v>0</v>
      </c>
      <c r="I38" s="72"/>
      <c r="J38" s="72"/>
      <c r="K38" s="12">
        <f>ROUND(D38+E38-G38+H38-I38-J38,0)</f>
        <v>6000</v>
      </c>
    </row>
    <row r="39" spans="1:13" ht="26.25" customHeight="1" x14ac:dyDescent="0.25">
      <c r="A39" s="31" t="s">
        <v>75</v>
      </c>
      <c r="B39" s="32" t="s">
        <v>76</v>
      </c>
      <c r="C39" s="33">
        <v>15</v>
      </c>
      <c r="D39" s="12">
        <v>2904</v>
      </c>
      <c r="E39" s="13">
        <f>D39*0.05</f>
        <v>145.20000000000002</v>
      </c>
      <c r="F39" s="13"/>
      <c r="G39" s="14">
        <v>49.2</v>
      </c>
      <c r="H39" s="15"/>
      <c r="I39" s="14">
        <v>0</v>
      </c>
      <c r="J39" s="14"/>
      <c r="K39" s="12">
        <f>ROUND(D39+E39-G39+H39-I39-J39,0)</f>
        <v>3000</v>
      </c>
    </row>
    <row r="40" spans="1:13" ht="26.25" customHeight="1" x14ac:dyDescent="0.25">
      <c r="A40" s="42" t="s">
        <v>77</v>
      </c>
      <c r="B40" s="10" t="s">
        <v>78</v>
      </c>
      <c r="C40" s="26">
        <v>15</v>
      </c>
      <c r="D40" s="12">
        <v>3102.45</v>
      </c>
      <c r="E40" s="13">
        <f>D40*0.05</f>
        <v>155.1225</v>
      </c>
      <c r="F40" s="13"/>
      <c r="G40" s="86">
        <v>91.04</v>
      </c>
      <c r="H40" s="87">
        <v>0</v>
      </c>
      <c r="I40" s="72">
        <v>0</v>
      </c>
      <c r="J40" s="72"/>
      <c r="K40" s="12">
        <f>D40+E40-G40+H40-I40-J40</f>
        <v>3166.5324999999998</v>
      </c>
    </row>
    <row r="41" spans="1:13" ht="18" x14ac:dyDescent="0.25">
      <c r="A41" s="9" t="s">
        <v>79</v>
      </c>
      <c r="B41" s="17" t="s">
        <v>80</v>
      </c>
      <c r="C41" s="11">
        <v>15</v>
      </c>
      <c r="D41" s="12">
        <v>2957.13</v>
      </c>
      <c r="E41" s="13">
        <f>D41*0.05</f>
        <v>147.85650000000001</v>
      </c>
      <c r="F41" s="13"/>
      <c r="G41" s="59">
        <v>54.99</v>
      </c>
      <c r="H41" s="68">
        <v>0</v>
      </c>
      <c r="I41" s="59">
        <v>0</v>
      </c>
      <c r="J41" s="59"/>
      <c r="K41" s="12">
        <f>ROUND(D41+E41-G41+H41-I41-J41,0)</f>
        <v>3050</v>
      </c>
    </row>
    <row r="42" spans="1:13" x14ac:dyDescent="0.25">
      <c r="A42" s="88" t="s">
        <v>81</v>
      </c>
      <c r="B42" s="89" t="s">
        <v>82</v>
      </c>
      <c r="C42" s="33">
        <v>15</v>
      </c>
      <c r="D42" s="12">
        <v>3169.08</v>
      </c>
      <c r="E42" s="13">
        <f>D42*0.05</f>
        <v>158.45400000000001</v>
      </c>
      <c r="F42" s="13"/>
      <c r="G42" s="37">
        <v>98.294175999999993</v>
      </c>
      <c r="H42" s="36">
        <v>0</v>
      </c>
      <c r="I42" s="37"/>
      <c r="J42" s="37"/>
      <c r="K42" s="12">
        <f>D42+E42-G42+H42-I42</f>
        <v>3229.2398240000002</v>
      </c>
    </row>
    <row r="43" spans="1:13" x14ac:dyDescent="0.25">
      <c r="A43" s="9" t="s">
        <v>83</v>
      </c>
      <c r="B43" s="17" t="s">
        <v>27</v>
      </c>
      <c r="C43" s="11">
        <v>15</v>
      </c>
      <c r="D43" s="12">
        <v>3114.8355000000001</v>
      </c>
      <c r="E43" s="13">
        <f>D43*0.05</f>
        <v>155.74177500000002</v>
      </c>
      <c r="F43" s="13"/>
      <c r="G43" s="35">
        <v>92.392374400000023</v>
      </c>
      <c r="H43" s="43">
        <v>0</v>
      </c>
      <c r="I43" s="20">
        <v>0</v>
      </c>
      <c r="J43" s="20"/>
      <c r="K43" s="12">
        <f>D43+E43-G43+H43-I43</f>
        <v>3178.1849006000002</v>
      </c>
    </row>
    <row r="44" spans="1:13" ht="18" x14ac:dyDescent="0.25">
      <c r="A44" s="27" t="s">
        <v>84</v>
      </c>
      <c r="B44" s="10" t="s">
        <v>12</v>
      </c>
      <c r="C44" s="26">
        <v>15</v>
      </c>
      <c r="D44" s="12">
        <v>4120.91</v>
      </c>
      <c r="E44" s="13">
        <f>D44*0.05</f>
        <v>206.0455</v>
      </c>
      <c r="F44" s="13">
        <v>1000</v>
      </c>
      <c r="G44" s="14">
        <v>326.95999999999998</v>
      </c>
      <c r="H44" s="15">
        <v>0</v>
      </c>
      <c r="I44" s="14">
        <v>0</v>
      </c>
      <c r="J44" s="14"/>
      <c r="K44" s="12">
        <f>D44+E44-G44+H44-I44-J44+F44</f>
        <v>4999.9955</v>
      </c>
    </row>
    <row r="45" spans="1:13" ht="26.25" customHeight="1" x14ac:dyDescent="0.25">
      <c r="A45" s="90" t="s">
        <v>85</v>
      </c>
      <c r="B45" s="17" t="s">
        <v>86</v>
      </c>
      <c r="C45" s="11">
        <v>15</v>
      </c>
      <c r="D45" s="12">
        <v>3169.08</v>
      </c>
      <c r="E45" s="13">
        <f>D45*0.05</f>
        <v>158.45400000000001</v>
      </c>
      <c r="F45" s="13"/>
      <c r="G45" s="37">
        <v>98.294175999999993</v>
      </c>
      <c r="H45" s="36">
        <v>0</v>
      </c>
      <c r="I45" s="37">
        <v>0</v>
      </c>
      <c r="J45" s="37"/>
      <c r="K45" s="12">
        <f>D45+E45-G45+H45-I45</f>
        <v>3229.2398240000002</v>
      </c>
      <c r="L45" s="91"/>
    </row>
    <row r="46" spans="1:13" ht="26.25" customHeight="1" x14ac:dyDescent="0.25">
      <c r="A46" s="31" t="s">
        <v>87</v>
      </c>
      <c r="B46" s="32" t="s">
        <v>88</v>
      </c>
      <c r="C46" s="33">
        <v>15</v>
      </c>
      <c r="D46" s="12">
        <v>3102.4500000000003</v>
      </c>
      <c r="E46" s="13">
        <f>D46*0.05</f>
        <v>155.12250000000003</v>
      </c>
      <c r="F46" s="13"/>
      <c r="G46" s="14">
        <v>91.044832000000014</v>
      </c>
      <c r="H46" s="15">
        <v>0</v>
      </c>
      <c r="I46" s="14">
        <v>0</v>
      </c>
      <c r="J46" s="14"/>
      <c r="K46" s="12">
        <f>D46+E46-G46+H46-I46</f>
        <v>3166.5276680000002</v>
      </c>
    </row>
    <row r="47" spans="1:13" s="93" customFormat="1" ht="26.25" customHeight="1" x14ac:dyDescent="0.25">
      <c r="A47" s="38" t="s">
        <v>89</v>
      </c>
      <c r="B47" s="39" t="s">
        <v>90</v>
      </c>
      <c r="C47" s="40">
        <v>15</v>
      </c>
      <c r="D47" s="12">
        <v>13312.35</v>
      </c>
      <c r="E47" s="13">
        <f>D47*0.05</f>
        <v>665.61750000000006</v>
      </c>
      <c r="F47" s="13"/>
      <c r="G47" s="92">
        <v>2234.7399999999998</v>
      </c>
      <c r="H47" s="13">
        <v>0</v>
      </c>
      <c r="I47" s="92">
        <v>0</v>
      </c>
      <c r="J47" s="92"/>
      <c r="K47" s="12">
        <f>D47+E47-G47+H47-I47-J47</f>
        <v>11743.227500000001</v>
      </c>
      <c r="L47" s="8"/>
    </row>
    <row r="48" spans="1:13" s="93" customFormat="1" ht="26.25" customHeight="1" x14ac:dyDescent="0.25">
      <c r="A48" s="85" t="s">
        <v>91</v>
      </c>
      <c r="B48" s="54" t="s">
        <v>92</v>
      </c>
      <c r="C48" s="73">
        <v>15</v>
      </c>
      <c r="D48" s="12">
        <v>5242.98</v>
      </c>
      <c r="E48" s="13">
        <v>262.14999999999998</v>
      </c>
      <c r="F48" s="13"/>
      <c r="G48" s="18">
        <v>505.13</v>
      </c>
      <c r="H48" s="19"/>
      <c r="I48" s="72"/>
      <c r="J48" s="72"/>
      <c r="K48" s="12">
        <f>ROUND(D48+E48-G48+H48-I48-J48,0)</f>
        <v>5000</v>
      </c>
      <c r="L48" s="8"/>
    </row>
    <row r="49" spans="1:14" x14ac:dyDescent="0.25">
      <c r="A49" s="16" t="s">
        <v>93</v>
      </c>
      <c r="B49" s="17" t="s">
        <v>94</v>
      </c>
      <c r="C49" s="11">
        <v>15</v>
      </c>
      <c r="D49" s="12">
        <v>2460.6675</v>
      </c>
      <c r="E49" s="13">
        <f>D49*0.05</f>
        <v>123.03337500000001</v>
      </c>
      <c r="F49" s="13"/>
      <c r="G49" s="14">
        <v>0</v>
      </c>
      <c r="H49" s="15">
        <v>14.031103999999999</v>
      </c>
      <c r="I49" s="20">
        <v>0</v>
      </c>
      <c r="J49" s="20"/>
      <c r="K49" s="12">
        <f>D49+E49-G49+H49-I49-J49+F49</f>
        <v>2597.7319790000001</v>
      </c>
    </row>
    <row r="50" spans="1:14" ht="22.5" x14ac:dyDescent="0.25">
      <c r="A50" s="42" t="s">
        <v>95</v>
      </c>
      <c r="B50" s="94" t="s">
        <v>49</v>
      </c>
      <c r="C50" s="33">
        <v>15</v>
      </c>
      <c r="D50" s="12">
        <v>4304.7700000000004</v>
      </c>
      <c r="E50" s="13">
        <f>D50*0.05</f>
        <v>215.23850000000004</v>
      </c>
      <c r="F50" s="13"/>
      <c r="G50" s="12">
        <v>160.54</v>
      </c>
      <c r="H50" s="52">
        <v>0</v>
      </c>
      <c r="I50" s="12">
        <v>0</v>
      </c>
      <c r="J50" s="12"/>
      <c r="K50" s="12">
        <f>D50+E50-G50+H50-I50-J50</f>
        <v>4359.4685000000009</v>
      </c>
    </row>
    <row r="51" spans="1:14" x14ac:dyDescent="0.25">
      <c r="A51" s="95" t="s">
        <v>96</v>
      </c>
      <c r="B51" s="96" t="s">
        <v>33</v>
      </c>
      <c r="C51" s="26">
        <v>15</v>
      </c>
      <c r="D51" s="12">
        <v>2261.37</v>
      </c>
      <c r="E51" s="13">
        <f>D51*0.05</f>
        <v>113.0685</v>
      </c>
      <c r="F51" s="13"/>
      <c r="G51" s="14">
        <v>0</v>
      </c>
      <c r="H51" s="15">
        <v>42.74</v>
      </c>
      <c r="I51" s="97">
        <v>0</v>
      </c>
      <c r="J51" s="97"/>
      <c r="K51" s="12">
        <f>D51+E51-G51+H51-I51-J51</f>
        <v>2417.1784999999995</v>
      </c>
    </row>
    <row r="52" spans="1:14" ht="18" x14ac:dyDescent="0.25">
      <c r="A52" s="69" t="s">
        <v>97</v>
      </c>
      <c r="B52" s="98" t="s">
        <v>98</v>
      </c>
      <c r="C52" s="99">
        <v>15</v>
      </c>
      <c r="D52" s="12">
        <f>241.34*15</f>
        <v>3620.1</v>
      </c>
      <c r="E52" s="13">
        <f>D52*0.05</f>
        <v>181.005</v>
      </c>
      <c r="F52" s="13"/>
      <c r="G52" s="83">
        <v>165.07</v>
      </c>
      <c r="H52" s="84">
        <v>0</v>
      </c>
      <c r="I52" s="83">
        <v>0</v>
      </c>
      <c r="J52" s="83"/>
      <c r="K52" s="12">
        <f>D52+E52-G52+H52-I52-J52</f>
        <v>3636.0349999999999</v>
      </c>
    </row>
    <row r="53" spans="1:14" ht="23.25" customHeight="1" x14ac:dyDescent="0.25">
      <c r="A53" s="31" t="s">
        <v>99</v>
      </c>
      <c r="B53" s="32" t="s">
        <v>100</v>
      </c>
      <c r="C53" s="33">
        <v>15</v>
      </c>
      <c r="D53" s="12">
        <v>1116.855</v>
      </c>
      <c r="E53" s="13">
        <f>D53*0.05</f>
        <v>55.842750000000002</v>
      </c>
      <c r="F53" s="13"/>
      <c r="G53" s="59">
        <v>0</v>
      </c>
      <c r="H53" s="68">
        <v>141.94072</v>
      </c>
      <c r="I53" s="59">
        <v>0</v>
      </c>
      <c r="J53" s="59"/>
      <c r="K53" s="12">
        <f>D53+E53-G53+H53-I53</f>
        <v>1314.6384700000001</v>
      </c>
    </row>
    <row r="54" spans="1:14" ht="23.25" customHeight="1" x14ac:dyDescent="0.25">
      <c r="A54" s="42" t="s">
        <v>101</v>
      </c>
      <c r="B54" s="10" t="s">
        <v>102</v>
      </c>
      <c r="C54" s="26">
        <v>15</v>
      </c>
      <c r="D54" s="12">
        <f>3102.45/15*C54</f>
        <v>3102.45</v>
      </c>
      <c r="E54" s="13">
        <f>D54*0.05</f>
        <v>155.1225</v>
      </c>
      <c r="F54" s="13"/>
      <c r="G54" s="14">
        <v>91.044832000000014</v>
      </c>
      <c r="H54" s="15">
        <v>0</v>
      </c>
      <c r="I54" s="14">
        <v>0</v>
      </c>
      <c r="J54" s="14"/>
      <c r="K54" s="12">
        <f>D54+E54-G54+H54-I54-J54</f>
        <v>3166.5276679999997</v>
      </c>
    </row>
    <row r="55" spans="1:14" ht="12.75" customHeight="1" x14ac:dyDescent="0.25">
      <c r="A55" s="42" t="s">
        <v>103</v>
      </c>
      <c r="B55" s="100" t="s">
        <v>104</v>
      </c>
      <c r="C55" s="101">
        <v>15</v>
      </c>
      <c r="D55" s="12">
        <v>5827.5</v>
      </c>
      <c r="E55" s="13">
        <f>D55*0.05</f>
        <v>291.375</v>
      </c>
      <c r="F55" s="13"/>
      <c r="G55" s="41">
        <v>609.88</v>
      </c>
      <c r="H55" s="102">
        <v>0</v>
      </c>
      <c r="I55" s="41">
        <v>0</v>
      </c>
      <c r="J55" s="41"/>
      <c r="K55" s="12">
        <f>ROUND(D55+E55-G55+H55-I55-J55,0)+F55</f>
        <v>5509</v>
      </c>
    </row>
    <row r="56" spans="1:14" ht="12.75" customHeight="1" x14ac:dyDescent="0.25">
      <c r="A56" s="42" t="s">
        <v>105</v>
      </c>
      <c r="B56" s="10" t="s">
        <v>106</v>
      </c>
      <c r="C56" s="26">
        <v>15</v>
      </c>
      <c r="D56" s="12">
        <v>3102.45</v>
      </c>
      <c r="E56" s="13">
        <f>D56*0.05</f>
        <v>155.1225</v>
      </c>
      <c r="F56" s="13"/>
      <c r="G56" s="14">
        <v>91.044832000000014</v>
      </c>
      <c r="H56" s="15">
        <v>0</v>
      </c>
      <c r="I56" s="14">
        <v>0</v>
      </c>
      <c r="J56" s="14"/>
      <c r="K56" s="12">
        <f>D56+E56-G56+H56-I56-J56</f>
        <v>3166.5276679999997</v>
      </c>
    </row>
    <row r="57" spans="1:14" x14ac:dyDescent="0.25">
      <c r="A57" s="60" t="s">
        <v>107</v>
      </c>
      <c r="B57" s="61" t="s">
        <v>33</v>
      </c>
      <c r="C57" s="99">
        <v>15</v>
      </c>
      <c r="D57" s="12">
        <v>2261.37</v>
      </c>
      <c r="E57" s="13">
        <f>D57*0.05</f>
        <v>113.0685</v>
      </c>
      <c r="F57" s="13"/>
      <c r="G57" s="14">
        <v>0</v>
      </c>
      <c r="H57" s="15">
        <v>42.74</v>
      </c>
      <c r="I57" s="97">
        <v>0</v>
      </c>
      <c r="J57" s="97"/>
      <c r="K57" s="12">
        <f>D57+E57-G57+H57-I57-J57+F57</f>
        <v>2417.1784999999995</v>
      </c>
    </row>
    <row r="58" spans="1:14" s="8" customFormat="1" x14ac:dyDescent="0.25">
      <c r="A58" s="21" t="s">
        <v>108</v>
      </c>
      <c r="B58" s="22" t="s">
        <v>16</v>
      </c>
      <c r="C58" s="23">
        <v>15</v>
      </c>
      <c r="D58" s="12">
        <v>1790.3</v>
      </c>
      <c r="E58" s="13">
        <f>D58*0.05</f>
        <v>89.515000000000001</v>
      </c>
      <c r="F58" s="13"/>
      <c r="G58" s="14">
        <v>0</v>
      </c>
      <c r="H58" s="15">
        <v>86.84</v>
      </c>
      <c r="I58" s="14">
        <v>0</v>
      </c>
      <c r="J58" s="14"/>
      <c r="K58" s="12">
        <f>D58+E58-G58+H58-I58</f>
        <v>1966.655</v>
      </c>
      <c r="M58"/>
      <c r="N58"/>
    </row>
    <row r="59" spans="1:14" s="65" customFormat="1" x14ac:dyDescent="0.25">
      <c r="A59" s="103" t="s">
        <v>109</v>
      </c>
      <c r="B59" s="17" t="s">
        <v>110</v>
      </c>
      <c r="C59" s="73">
        <v>15</v>
      </c>
      <c r="D59" s="12">
        <v>787.41</v>
      </c>
      <c r="E59" s="13">
        <f>D59*0.05</f>
        <v>39.3705</v>
      </c>
      <c r="F59" s="13"/>
      <c r="G59" s="104">
        <v>0</v>
      </c>
      <c r="H59" s="105">
        <v>163.17519999999999</v>
      </c>
      <c r="I59" s="20">
        <v>0</v>
      </c>
      <c r="J59" s="20"/>
      <c r="K59" s="12">
        <f>D59+E59-G59+H59-I59-J59+F59</f>
        <v>989.95569999999998</v>
      </c>
      <c r="L59" s="8"/>
      <c r="M59"/>
      <c r="N59"/>
    </row>
    <row r="60" spans="1:14" x14ac:dyDescent="0.25">
      <c r="A60" s="49" t="s">
        <v>111</v>
      </c>
      <c r="B60" s="50" t="s">
        <v>35</v>
      </c>
      <c r="C60" s="51">
        <v>15</v>
      </c>
      <c r="D60" s="12">
        <v>2501.5700000000002</v>
      </c>
      <c r="E60" s="52">
        <f>D60*0.05</f>
        <v>125.07850000000002</v>
      </c>
      <c r="F60" s="52"/>
      <c r="G60" s="12">
        <v>0</v>
      </c>
      <c r="H60" s="52">
        <v>9.58</v>
      </c>
      <c r="I60" s="12">
        <v>0</v>
      </c>
      <c r="J60" s="12"/>
      <c r="K60" s="12">
        <f>D60+E60-G60+H60-I60-J60</f>
        <v>2636.2285000000002</v>
      </c>
    </row>
    <row r="61" spans="1:14" ht="18" x14ac:dyDescent="0.25">
      <c r="A61" s="103" t="s">
        <v>112</v>
      </c>
      <c r="B61" s="17" t="s">
        <v>113</v>
      </c>
      <c r="C61" s="33">
        <v>15</v>
      </c>
      <c r="D61" s="12">
        <v>1790.3025</v>
      </c>
      <c r="E61" s="13">
        <f>D61*0.05</f>
        <v>89.515125000000012</v>
      </c>
      <c r="F61" s="13"/>
      <c r="G61" s="14">
        <v>0</v>
      </c>
      <c r="H61" s="15">
        <v>86.840079999999986</v>
      </c>
      <c r="I61" s="20">
        <v>0</v>
      </c>
      <c r="J61" s="20"/>
      <c r="K61" s="12">
        <f>D61+E61-G61+H61-I61-J61+F61</f>
        <v>1966.6577050000001</v>
      </c>
    </row>
    <row r="62" spans="1:14" ht="18" x14ac:dyDescent="0.25">
      <c r="A62" s="42" t="s">
        <v>114</v>
      </c>
      <c r="B62" s="10" t="s">
        <v>115</v>
      </c>
      <c r="C62" s="26">
        <v>15</v>
      </c>
      <c r="D62" s="12">
        <v>2261.3700000000003</v>
      </c>
      <c r="E62" s="13">
        <f>D62*0.05</f>
        <v>113.06850000000003</v>
      </c>
      <c r="F62" s="13"/>
      <c r="G62" s="14">
        <v>0</v>
      </c>
      <c r="H62" s="15">
        <v>42.741759999999971</v>
      </c>
      <c r="I62" s="12">
        <v>0</v>
      </c>
      <c r="J62" s="12"/>
      <c r="K62" s="12">
        <f>D62+E62-G62+H62-I62-J62</f>
        <v>2417.1802600000001</v>
      </c>
    </row>
    <row r="63" spans="1:14" ht="18" x14ac:dyDescent="0.25">
      <c r="A63" s="16" t="s">
        <v>116</v>
      </c>
      <c r="B63" s="17" t="s">
        <v>113</v>
      </c>
      <c r="C63" s="33">
        <v>15</v>
      </c>
      <c r="D63" s="12">
        <v>1790.3025</v>
      </c>
      <c r="E63" s="13">
        <f>D63*0.05</f>
        <v>89.515125000000012</v>
      </c>
      <c r="F63" s="13"/>
      <c r="G63" s="14">
        <v>0</v>
      </c>
      <c r="H63" s="15">
        <v>86.840079999999986</v>
      </c>
      <c r="I63" s="20">
        <v>0</v>
      </c>
      <c r="J63" s="20"/>
      <c r="K63" s="12">
        <f>D63+E63-G63+H63-I63-J63+F63</f>
        <v>1966.6577050000001</v>
      </c>
    </row>
    <row r="64" spans="1:14" ht="15.75" customHeight="1" x14ac:dyDescent="0.25">
      <c r="A64" s="66" t="s">
        <v>117</v>
      </c>
      <c r="B64" s="67" t="s">
        <v>118</v>
      </c>
      <c r="C64" s="33">
        <v>15</v>
      </c>
      <c r="D64" s="12">
        <v>3102.45</v>
      </c>
      <c r="E64" s="13">
        <f>D64*0.05</f>
        <v>155.1225</v>
      </c>
      <c r="F64" s="13"/>
      <c r="G64" s="14">
        <v>91.044832000000014</v>
      </c>
      <c r="H64" s="15">
        <v>0</v>
      </c>
      <c r="I64" s="14">
        <v>0</v>
      </c>
      <c r="J64" s="14"/>
      <c r="K64" s="12">
        <f>D64+E64-G64+H64-I64-J64</f>
        <v>3166.5276679999997</v>
      </c>
    </row>
    <row r="65" spans="1:13" x14ac:dyDescent="0.25">
      <c r="A65" s="44" t="s">
        <v>119</v>
      </c>
      <c r="B65" s="45" t="s">
        <v>120</v>
      </c>
      <c r="C65" s="46">
        <v>15</v>
      </c>
      <c r="D65" s="12">
        <v>2261.37</v>
      </c>
      <c r="E65" s="13">
        <f>D65*0.05</f>
        <v>113.0685</v>
      </c>
      <c r="F65" s="13"/>
      <c r="G65" s="14">
        <v>0</v>
      </c>
      <c r="H65" s="15">
        <v>42.74</v>
      </c>
      <c r="I65" s="41">
        <v>0</v>
      </c>
      <c r="J65" s="41"/>
      <c r="K65" s="12">
        <f>D65+E65-G65+H65-I65-J65</f>
        <v>2417.1784999999995</v>
      </c>
    </row>
    <row r="66" spans="1:13" ht="36" x14ac:dyDescent="0.25">
      <c r="A66" s="106" t="s">
        <v>121</v>
      </c>
      <c r="B66" s="61" t="s">
        <v>122</v>
      </c>
      <c r="C66" s="62">
        <v>0</v>
      </c>
      <c r="D66" s="12">
        <f>3102.45/15*C66</f>
        <v>0</v>
      </c>
      <c r="E66" s="13">
        <f>D66*0.05</f>
        <v>0</v>
      </c>
      <c r="F66" s="13"/>
      <c r="G66" s="14">
        <v>0</v>
      </c>
      <c r="H66" s="15">
        <v>0</v>
      </c>
      <c r="I66" s="14">
        <v>0</v>
      </c>
      <c r="J66" s="14"/>
      <c r="K66" s="12">
        <f>D66+E66-G66+H66-I66-J66+F66</f>
        <v>0</v>
      </c>
    </row>
    <row r="67" spans="1:13" ht="26.25" customHeight="1" x14ac:dyDescent="0.25">
      <c r="A67" s="49" t="s">
        <v>123</v>
      </c>
      <c r="B67" s="100" t="s">
        <v>124</v>
      </c>
      <c r="C67" s="101">
        <v>15</v>
      </c>
      <c r="D67" s="12">
        <v>5827.5</v>
      </c>
      <c r="E67" s="13">
        <f>D67*0.05</f>
        <v>291.375</v>
      </c>
      <c r="F67" s="13"/>
      <c r="G67" s="41">
        <v>609.88</v>
      </c>
      <c r="H67" s="102">
        <v>0</v>
      </c>
      <c r="I67" s="41">
        <v>0</v>
      </c>
      <c r="J67" s="41"/>
      <c r="K67" s="12">
        <f>ROUND(D67+E67-G67+H67-I67-J67,0)</f>
        <v>5509</v>
      </c>
    </row>
    <row r="68" spans="1:13" ht="26.25" customHeight="1" x14ac:dyDescent="0.25">
      <c r="A68" s="42" t="s">
        <v>125</v>
      </c>
      <c r="B68" s="10" t="s">
        <v>126</v>
      </c>
      <c r="C68" s="26">
        <v>15</v>
      </c>
      <c r="D68" s="12">
        <v>3102.4500000000003</v>
      </c>
      <c r="E68" s="13">
        <f>D68*0.05</f>
        <v>155.12250000000003</v>
      </c>
      <c r="F68" s="13"/>
      <c r="G68" s="14">
        <v>91.044832000000014</v>
      </c>
      <c r="H68" s="15">
        <v>0</v>
      </c>
      <c r="I68" s="14">
        <v>0</v>
      </c>
      <c r="J68" s="14"/>
      <c r="K68" s="12">
        <f>D68+E68-G68+H68-I68-J68</f>
        <v>3166.5276680000002</v>
      </c>
    </row>
    <row r="69" spans="1:13" ht="26.25" customHeight="1" x14ac:dyDescent="0.25">
      <c r="A69" s="44" t="s">
        <v>127</v>
      </c>
      <c r="B69" s="45" t="s">
        <v>128</v>
      </c>
      <c r="C69" s="46">
        <v>15</v>
      </c>
      <c r="D69" s="12">
        <v>3102.45</v>
      </c>
      <c r="E69" s="13">
        <f>D69*0.05</f>
        <v>155.1225</v>
      </c>
      <c r="F69" s="13"/>
      <c r="G69" s="14">
        <v>91.04</v>
      </c>
      <c r="H69" s="15">
        <v>0</v>
      </c>
      <c r="I69" s="14">
        <v>0</v>
      </c>
      <c r="J69" s="14"/>
      <c r="K69" s="107">
        <f>D69+E69-G69+H69-I69-J69</f>
        <v>3166.5324999999998</v>
      </c>
    </row>
    <row r="70" spans="1:13" ht="26.25" customHeight="1" x14ac:dyDescent="0.25">
      <c r="A70" s="66" t="s">
        <v>129</v>
      </c>
      <c r="B70" s="67" t="s">
        <v>130</v>
      </c>
      <c r="C70" s="33">
        <v>15</v>
      </c>
      <c r="D70" s="12">
        <f>1790.3025/15*C70</f>
        <v>1790.3025</v>
      </c>
      <c r="E70" s="13">
        <f>D70*0.05</f>
        <v>89.515125000000012</v>
      </c>
      <c r="F70" s="13"/>
      <c r="G70" s="14">
        <v>0</v>
      </c>
      <c r="H70" s="15">
        <v>86.840079999999986</v>
      </c>
      <c r="I70" s="24"/>
      <c r="J70" s="24"/>
      <c r="K70" s="12">
        <f>D70+E70-G70+H70-I70-J70+F70</f>
        <v>1966.6577050000001</v>
      </c>
      <c r="M70" s="30"/>
    </row>
    <row r="71" spans="1:13" ht="18" x14ac:dyDescent="0.25">
      <c r="A71" s="42" t="s">
        <v>131</v>
      </c>
      <c r="B71" s="10" t="s">
        <v>132</v>
      </c>
      <c r="C71" s="26">
        <v>15</v>
      </c>
      <c r="D71" s="12">
        <v>2261.3700000000003</v>
      </c>
      <c r="E71" s="13">
        <f>D71*0.05</f>
        <v>113.06850000000003</v>
      </c>
      <c r="F71" s="13"/>
      <c r="G71" s="14">
        <v>0</v>
      </c>
      <c r="H71" s="15">
        <v>42.741759999999971</v>
      </c>
      <c r="I71" s="12">
        <v>0</v>
      </c>
      <c r="J71" s="12"/>
      <c r="K71" s="12">
        <f>D71+E71-G71+H71-I71-J71</f>
        <v>2417.1802600000001</v>
      </c>
    </row>
    <row r="72" spans="1:13" x14ac:dyDescent="0.25">
      <c r="A72" s="108" t="s">
        <v>133</v>
      </c>
      <c r="B72" s="70" t="s">
        <v>134</v>
      </c>
      <c r="C72" s="71">
        <v>15</v>
      </c>
      <c r="D72" s="12">
        <v>5170.2299999999996</v>
      </c>
      <c r="E72" s="13">
        <f>D72*0.05</f>
        <v>258.51150000000001</v>
      </c>
      <c r="F72" s="13"/>
      <c r="G72" s="18">
        <v>492.09</v>
      </c>
      <c r="H72" s="19">
        <v>0</v>
      </c>
      <c r="I72" s="72">
        <v>0</v>
      </c>
      <c r="J72" s="72">
        <v>0</v>
      </c>
      <c r="K72" s="12">
        <f>D72+E72-G72+H72-I72-J72</f>
        <v>4936.651499999999</v>
      </c>
    </row>
    <row r="73" spans="1:13" ht="18" x14ac:dyDescent="0.25">
      <c r="A73" s="21" t="s">
        <v>135</v>
      </c>
      <c r="B73" s="67" t="s">
        <v>130</v>
      </c>
      <c r="C73" s="33">
        <v>15</v>
      </c>
      <c r="D73" s="12">
        <v>1790.3025</v>
      </c>
      <c r="E73" s="13">
        <f>D73*0.05</f>
        <v>89.515125000000012</v>
      </c>
      <c r="F73" s="13"/>
      <c r="G73" s="14">
        <v>0</v>
      </c>
      <c r="H73" s="15">
        <v>86.840079999999986</v>
      </c>
      <c r="I73" s="109">
        <v>0</v>
      </c>
      <c r="J73" s="24">
        <v>230</v>
      </c>
      <c r="K73" s="12">
        <f>D73+E73-G73+H73-I73-J73+F73</f>
        <v>1736.6577050000001</v>
      </c>
    </row>
    <row r="74" spans="1:13" x14ac:dyDescent="0.25">
      <c r="A74" s="16" t="s">
        <v>136</v>
      </c>
      <c r="B74" s="17" t="s">
        <v>94</v>
      </c>
      <c r="C74" s="33">
        <v>15</v>
      </c>
      <c r="D74" s="12">
        <v>2460.6675</v>
      </c>
      <c r="E74" s="13">
        <f>D74*0.05</f>
        <v>123.03337500000001</v>
      </c>
      <c r="F74" s="13"/>
      <c r="G74" s="14">
        <v>0</v>
      </c>
      <c r="H74" s="15">
        <v>14.031103999999999</v>
      </c>
      <c r="I74" s="20">
        <v>0</v>
      </c>
      <c r="J74" s="20"/>
      <c r="K74" s="12">
        <f>D74+E74-G74+H74-I74-J74+F74</f>
        <v>2597.7319790000001</v>
      </c>
    </row>
    <row r="75" spans="1:13" x14ac:dyDescent="0.25">
      <c r="A75" s="27" t="s">
        <v>137</v>
      </c>
      <c r="B75" s="10" t="s">
        <v>138</v>
      </c>
      <c r="C75" s="11">
        <v>15</v>
      </c>
      <c r="D75" s="12">
        <v>2904</v>
      </c>
      <c r="E75" s="13">
        <f>D75*0.05</f>
        <v>145.20000000000002</v>
      </c>
      <c r="F75" s="13"/>
      <c r="G75" s="35">
        <v>49.2</v>
      </c>
      <c r="H75" s="43">
        <v>0</v>
      </c>
      <c r="I75" s="20">
        <v>0</v>
      </c>
      <c r="J75" s="20"/>
      <c r="K75" s="12">
        <f>ROUND(D75+E75-G75+H75-I75-J75,0)</f>
        <v>3000</v>
      </c>
    </row>
    <row r="76" spans="1:13" ht="26.25" customHeight="1" x14ac:dyDescent="0.25">
      <c r="A76" s="42" t="s">
        <v>139</v>
      </c>
      <c r="B76" s="50" t="s">
        <v>35</v>
      </c>
      <c r="C76" s="51">
        <v>15</v>
      </c>
      <c r="D76" s="12">
        <v>2501.5700000000002</v>
      </c>
      <c r="E76" s="52">
        <f>D76*0.05</f>
        <v>125.07850000000002</v>
      </c>
      <c r="F76" s="52"/>
      <c r="G76" s="12">
        <v>0</v>
      </c>
      <c r="H76" s="52">
        <v>9.58</v>
      </c>
      <c r="I76" s="12">
        <v>0</v>
      </c>
      <c r="J76" s="12"/>
      <c r="K76" s="12">
        <f>D76+E76-G76+H76-I76-J76</f>
        <v>2636.2285000000002</v>
      </c>
      <c r="L76" s="65"/>
    </row>
    <row r="77" spans="1:13" ht="26.25" customHeight="1" x14ac:dyDescent="0.25">
      <c r="A77" s="49" t="s">
        <v>140</v>
      </c>
      <c r="B77" s="50" t="s">
        <v>35</v>
      </c>
      <c r="C77" s="51">
        <v>15</v>
      </c>
      <c r="D77" s="12">
        <v>2501.5700000000002</v>
      </c>
      <c r="E77" s="52">
        <f>D77*0.05</f>
        <v>125.07850000000002</v>
      </c>
      <c r="F77" s="52"/>
      <c r="G77" s="12">
        <v>0</v>
      </c>
      <c r="H77" s="52">
        <v>9.58</v>
      </c>
      <c r="I77" s="12">
        <v>0</v>
      </c>
      <c r="J77" s="12"/>
      <c r="K77" s="12">
        <f>D77+E77-G77+H77-I77-J77</f>
        <v>2636.2285000000002</v>
      </c>
      <c r="L77" s="65"/>
    </row>
    <row r="78" spans="1:13" s="93" customFormat="1" ht="26.25" customHeight="1" x14ac:dyDescent="0.25">
      <c r="A78" s="9" t="s">
        <v>141</v>
      </c>
      <c r="B78" s="17" t="s">
        <v>27</v>
      </c>
      <c r="C78" s="11">
        <v>15</v>
      </c>
      <c r="D78" s="12">
        <v>2957.13</v>
      </c>
      <c r="E78" s="13">
        <f>D78*0.05</f>
        <v>147.85650000000001</v>
      </c>
      <c r="F78" s="13"/>
      <c r="G78" s="35">
        <v>54.99</v>
      </c>
      <c r="H78" s="36">
        <v>0</v>
      </c>
      <c r="I78" s="37">
        <v>0</v>
      </c>
      <c r="J78" s="37"/>
      <c r="K78" s="12">
        <f>ROUND(D78+E78-G78+H78-I78-J78,0)</f>
        <v>3050</v>
      </c>
      <c r="L78" s="91"/>
    </row>
    <row r="79" spans="1:13" s="93" customFormat="1" ht="26.25" customHeight="1" x14ac:dyDescent="0.25">
      <c r="A79" s="60" t="s">
        <v>142</v>
      </c>
      <c r="B79" s="61" t="s">
        <v>143</v>
      </c>
      <c r="C79" s="26">
        <v>15</v>
      </c>
      <c r="D79" s="12">
        <v>3102.45</v>
      </c>
      <c r="E79" s="13">
        <f>D79*0.05</f>
        <v>155.1225</v>
      </c>
      <c r="F79" s="13"/>
      <c r="G79" s="14">
        <v>91.04</v>
      </c>
      <c r="H79" s="15">
        <v>0</v>
      </c>
      <c r="I79" s="14">
        <v>0</v>
      </c>
      <c r="J79" s="14"/>
      <c r="K79" s="12">
        <f>D79+E79-G79+H79-I79-J79+F79</f>
        <v>3166.5324999999998</v>
      </c>
      <c r="L79" s="91"/>
    </row>
    <row r="80" spans="1:13" s="93" customFormat="1" ht="40.5" customHeight="1" x14ac:dyDescent="0.25">
      <c r="A80" s="44" t="s">
        <v>144</v>
      </c>
      <c r="B80" s="45" t="s">
        <v>128</v>
      </c>
      <c r="C80" s="46">
        <v>15</v>
      </c>
      <c r="D80" s="12">
        <f>2243.95/15*15</f>
        <v>2243.9499999999998</v>
      </c>
      <c r="E80" s="13">
        <f>D80*0.05</f>
        <v>112.19749999999999</v>
      </c>
      <c r="F80" s="13">
        <f>115*2</f>
        <v>230</v>
      </c>
      <c r="G80" s="14"/>
      <c r="H80" s="15">
        <v>43.85</v>
      </c>
      <c r="I80" s="41">
        <v>0</v>
      </c>
      <c r="J80" s="41"/>
      <c r="K80" s="12">
        <f>D80+E80-G80+H80-I80-J80+F80</f>
        <v>2629.9974999999999</v>
      </c>
      <c r="L80" s="91"/>
    </row>
    <row r="81" spans="1:14" ht="26.25" customHeight="1" x14ac:dyDescent="0.25">
      <c r="A81" s="110" t="s">
        <v>145</v>
      </c>
      <c r="B81" s="111" t="s">
        <v>146</v>
      </c>
      <c r="C81" s="33">
        <v>15</v>
      </c>
      <c r="D81" s="12">
        <v>1570.48</v>
      </c>
      <c r="E81" s="13">
        <f>D81*0.05</f>
        <v>78.524000000000001</v>
      </c>
      <c r="F81" s="13"/>
      <c r="G81" s="63">
        <v>0</v>
      </c>
      <c r="H81" s="64">
        <v>112.91</v>
      </c>
      <c r="I81" s="63">
        <v>0</v>
      </c>
      <c r="J81" s="63"/>
      <c r="K81" s="12">
        <f>D81+E81-G81+H81-I81</f>
        <v>1761.914</v>
      </c>
    </row>
    <row r="82" spans="1:14" ht="27" x14ac:dyDescent="0.25">
      <c r="A82" s="85" t="s">
        <v>147</v>
      </c>
      <c r="B82" s="54" t="s">
        <v>148</v>
      </c>
      <c r="C82" s="73">
        <v>15</v>
      </c>
      <c r="D82" s="12">
        <v>3102.45</v>
      </c>
      <c r="E82" s="13">
        <f>D82*0.05</f>
        <v>155.1225</v>
      </c>
      <c r="F82" s="13"/>
      <c r="G82" s="18">
        <v>91.04</v>
      </c>
      <c r="H82" s="19">
        <v>0</v>
      </c>
      <c r="I82" s="72">
        <v>0</v>
      </c>
      <c r="J82" s="72"/>
      <c r="K82" s="12">
        <f>D82+E82-G82+H82-I82-J82</f>
        <v>3166.5324999999998</v>
      </c>
    </row>
    <row r="83" spans="1:14" ht="18" x14ac:dyDescent="0.25">
      <c r="A83" s="27" t="s">
        <v>149</v>
      </c>
      <c r="B83" s="28" t="s">
        <v>150</v>
      </c>
      <c r="C83" s="29">
        <v>15</v>
      </c>
      <c r="D83" s="12">
        <v>2565.66</v>
      </c>
      <c r="E83" s="13">
        <f>D83*0.05</f>
        <v>128.28299999999999</v>
      </c>
      <c r="F83" s="13"/>
      <c r="G83" s="14"/>
      <c r="H83" s="15">
        <v>2.61</v>
      </c>
      <c r="I83" s="18">
        <v>0</v>
      </c>
      <c r="J83" s="18">
        <v>687.5</v>
      </c>
      <c r="K83" s="12">
        <f>D83+E83-G83+H83-I83-J83</f>
        <v>2009.0529999999999</v>
      </c>
      <c r="M83" s="48"/>
    </row>
    <row r="84" spans="1:14" x14ac:dyDescent="0.25">
      <c r="A84" s="57" t="s">
        <v>151</v>
      </c>
      <c r="B84" s="50" t="s">
        <v>35</v>
      </c>
      <c r="C84" s="51">
        <v>15</v>
      </c>
      <c r="D84" s="12">
        <v>2501.5700000000002</v>
      </c>
      <c r="E84" s="52">
        <f>D84*0.05</f>
        <v>125.07850000000002</v>
      </c>
      <c r="F84" s="52"/>
      <c r="G84" s="12">
        <v>0</v>
      </c>
      <c r="H84" s="52">
        <v>9.58</v>
      </c>
      <c r="I84" s="12">
        <v>0</v>
      </c>
      <c r="J84" s="12"/>
      <c r="K84" s="12">
        <f>D84+E84-G84+H84-I84-J84</f>
        <v>2636.2285000000002</v>
      </c>
    </row>
    <row r="85" spans="1:14" x14ac:dyDescent="0.25">
      <c r="A85" s="49" t="s">
        <v>152</v>
      </c>
      <c r="B85" s="50" t="s">
        <v>35</v>
      </c>
      <c r="C85" s="51">
        <v>15</v>
      </c>
      <c r="D85" s="12">
        <v>2501.5700000000002</v>
      </c>
      <c r="E85" s="52">
        <f>D85*0.05</f>
        <v>125.07850000000002</v>
      </c>
      <c r="F85" s="52"/>
      <c r="G85" s="12">
        <v>0</v>
      </c>
      <c r="H85" s="52">
        <v>9.58</v>
      </c>
      <c r="I85" s="12">
        <v>0</v>
      </c>
      <c r="J85" s="12"/>
      <c r="K85" s="12">
        <f>D85+E85-G85+H85-I85-J85</f>
        <v>2636.2285000000002</v>
      </c>
    </row>
    <row r="86" spans="1:14" x14ac:dyDescent="0.25">
      <c r="A86" s="90" t="s">
        <v>153</v>
      </c>
      <c r="B86" s="17" t="s">
        <v>86</v>
      </c>
      <c r="C86" s="11">
        <v>15</v>
      </c>
      <c r="D86" s="12">
        <v>3169.08</v>
      </c>
      <c r="E86" s="13">
        <f>D86*0.05</f>
        <v>158.45400000000001</v>
      </c>
      <c r="F86" s="13"/>
      <c r="G86" s="37">
        <v>98.294175999999993</v>
      </c>
      <c r="H86" s="36">
        <v>0</v>
      </c>
      <c r="I86" s="37">
        <v>0</v>
      </c>
      <c r="J86" s="37"/>
      <c r="K86" s="12">
        <f>D86+E86-G86+H86-I86</f>
        <v>3229.2398240000002</v>
      </c>
    </row>
    <row r="87" spans="1:14" ht="36" x14ac:dyDescent="0.25">
      <c r="A87" s="53" t="s">
        <v>154</v>
      </c>
      <c r="B87" s="54" t="s">
        <v>155</v>
      </c>
      <c r="C87" s="55">
        <v>15</v>
      </c>
      <c r="D87" s="12">
        <v>2261.37</v>
      </c>
      <c r="E87" s="13">
        <f>D87*0.05</f>
        <v>113.0685</v>
      </c>
      <c r="F87" s="13"/>
      <c r="G87" s="14">
        <v>0</v>
      </c>
      <c r="H87" s="15">
        <v>42.74</v>
      </c>
      <c r="I87" s="41">
        <v>0</v>
      </c>
      <c r="J87" s="41"/>
      <c r="K87" s="12">
        <f>D87+E87-G87+H87-I87-J87</f>
        <v>2417.1784999999995</v>
      </c>
    </row>
    <row r="88" spans="1:14" s="8" customFormat="1" ht="18" x14ac:dyDescent="0.25">
      <c r="A88" s="69" t="s">
        <v>156</v>
      </c>
      <c r="B88" s="98" t="s">
        <v>157</v>
      </c>
      <c r="C88" s="99">
        <v>15</v>
      </c>
      <c r="D88" s="12">
        <v>2261.67</v>
      </c>
      <c r="E88" s="13">
        <f>D88*0.05</f>
        <v>113.08350000000002</v>
      </c>
      <c r="F88" s="13"/>
      <c r="G88" s="14">
        <v>0</v>
      </c>
      <c r="H88" s="15">
        <v>42.74</v>
      </c>
      <c r="I88" s="97">
        <v>0</v>
      </c>
      <c r="J88" s="97"/>
      <c r="K88" s="12">
        <f>D88+E88-G88+H88-I88-J88</f>
        <v>2417.4935</v>
      </c>
      <c r="M88"/>
      <c r="N88"/>
    </row>
    <row r="89" spans="1:14" s="65" customFormat="1" x14ac:dyDescent="0.25">
      <c r="A89" s="108" t="s">
        <v>158</v>
      </c>
      <c r="B89" s="70" t="s">
        <v>159</v>
      </c>
      <c r="C89" s="46">
        <v>15</v>
      </c>
      <c r="D89" s="12">
        <v>3102.45</v>
      </c>
      <c r="E89" s="13">
        <f>D89*0.05</f>
        <v>155.1225</v>
      </c>
      <c r="F89" s="13"/>
      <c r="G89" s="83">
        <v>91.04</v>
      </c>
      <c r="H89" s="84">
        <v>0</v>
      </c>
      <c r="I89" s="83">
        <v>0</v>
      </c>
      <c r="J89" s="83"/>
      <c r="K89" s="12">
        <f>D89+E89-G89+H89-I89-J89</f>
        <v>3166.5324999999998</v>
      </c>
      <c r="L89" s="8"/>
      <c r="M89"/>
      <c r="N89"/>
    </row>
    <row r="90" spans="1:14" ht="18" x14ac:dyDescent="0.25">
      <c r="A90" s="42" t="s">
        <v>160</v>
      </c>
      <c r="B90" s="10" t="s">
        <v>161</v>
      </c>
      <c r="C90" s="26">
        <v>15</v>
      </c>
      <c r="D90" s="12">
        <f>3102.45/15*C90</f>
        <v>3102.45</v>
      </c>
      <c r="E90" s="13">
        <f>D90*0.05</f>
        <v>155.1225</v>
      </c>
      <c r="F90" s="13"/>
      <c r="G90" s="14">
        <v>91.044832000000014</v>
      </c>
      <c r="H90" s="15">
        <v>0</v>
      </c>
      <c r="I90" s="14">
        <v>0</v>
      </c>
      <c r="J90" s="14"/>
      <c r="K90" s="12">
        <f>D90+E90-G90+H90-I90-J90</f>
        <v>3166.5276679999997</v>
      </c>
    </row>
    <row r="91" spans="1:14" x14ac:dyDescent="0.25">
      <c r="A91" s="49" t="s">
        <v>162</v>
      </c>
      <c r="B91" s="50" t="s">
        <v>35</v>
      </c>
      <c r="C91" s="51">
        <v>15</v>
      </c>
      <c r="D91" s="12">
        <v>2501.5700000000002</v>
      </c>
      <c r="E91" s="52">
        <f>D91*0.05</f>
        <v>125.07850000000002</v>
      </c>
      <c r="F91" s="52"/>
      <c r="G91" s="12">
        <v>0</v>
      </c>
      <c r="H91" s="52">
        <v>9.58</v>
      </c>
      <c r="I91" s="12">
        <v>0</v>
      </c>
      <c r="J91" s="12"/>
      <c r="K91" s="12">
        <f>D91+E91-G91+H91-I91-J91</f>
        <v>2636.2285000000002</v>
      </c>
    </row>
    <row r="93" spans="1:14" ht="9" customHeight="1" x14ac:dyDescent="0.25"/>
    <row r="94" spans="1:14" ht="38.25" customHeight="1" x14ac:dyDescent="0.25"/>
    <row r="95" spans="1:14" ht="23.25" customHeight="1" x14ac:dyDescent="0.25"/>
    <row r="97" spans="1:31" ht="15.75" customHeight="1" x14ac:dyDescent="0.25"/>
    <row r="100" spans="1:31" ht="26.25" customHeight="1" x14ac:dyDescent="0.25"/>
    <row r="101" spans="1:31" ht="26.25" customHeight="1" x14ac:dyDescent="0.25"/>
    <row r="102" spans="1:31" ht="26.25" customHeight="1" x14ac:dyDescent="0.25"/>
    <row r="103" spans="1:31" s="65" customFormat="1" ht="26.25" customHeight="1" x14ac:dyDescent="0.25">
      <c r="A103"/>
      <c r="B103" s="112"/>
      <c r="C103"/>
      <c r="D103"/>
      <c r="E103" s="113"/>
      <c r="F103" s="113"/>
      <c r="G103"/>
      <c r="H103" s="113"/>
      <c r="I103"/>
      <c r="J103"/>
      <c r="K103"/>
      <c r="L103" s="8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65" customFormat="1" x14ac:dyDescent="0.25">
      <c r="A104"/>
      <c r="B104" s="112"/>
      <c r="C104"/>
      <c r="D104"/>
      <c r="E104" s="113"/>
      <c r="F104" s="113"/>
      <c r="G104"/>
      <c r="H104" s="113"/>
      <c r="I104"/>
      <c r="J104"/>
      <c r="K104"/>
      <c r="L104" s="8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65" customFormat="1" x14ac:dyDescent="0.25">
      <c r="A105"/>
      <c r="B105" s="112"/>
      <c r="C105"/>
      <c r="D105"/>
      <c r="E105" s="113"/>
      <c r="F105" s="113"/>
      <c r="G105"/>
      <c r="H105" s="113"/>
      <c r="I105"/>
      <c r="J105"/>
      <c r="K105"/>
      <c r="L105" s="8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65" customFormat="1" x14ac:dyDescent="0.25">
      <c r="A106"/>
      <c r="B106" s="112"/>
      <c r="C106"/>
      <c r="D106"/>
      <c r="E106" s="113"/>
      <c r="F106" s="113"/>
      <c r="G106"/>
      <c r="H106" s="113"/>
      <c r="I106"/>
      <c r="J106"/>
      <c r="K106"/>
      <c r="L106" s="8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65" customFormat="1" x14ac:dyDescent="0.25">
      <c r="A107"/>
      <c r="B107" s="112"/>
      <c r="C107"/>
      <c r="D107"/>
      <c r="E107" s="113"/>
      <c r="F107" s="113"/>
      <c r="G107"/>
      <c r="H107" s="113"/>
      <c r="I107"/>
      <c r="J107"/>
      <c r="K107"/>
      <c r="L107" s="8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9" spans="1:31" s="65" customFormat="1" ht="26.25" customHeight="1" x14ac:dyDescent="0.25">
      <c r="A109"/>
      <c r="B109" s="112"/>
      <c r="C109"/>
      <c r="D109"/>
      <c r="E109" s="113"/>
      <c r="F109" s="113"/>
      <c r="G109"/>
      <c r="H109" s="113"/>
      <c r="I109"/>
      <c r="J109"/>
      <c r="K109"/>
      <c r="L109" s="8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65" customFormat="1" ht="26.25" customHeight="1" x14ac:dyDescent="0.25">
      <c r="A110"/>
      <c r="B110" s="112"/>
      <c r="C110"/>
      <c r="D110"/>
      <c r="E110" s="113"/>
      <c r="F110" s="113"/>
      <c r="G110"/>
      <c r="H110" s="113"/>
      <c r="I110"/>
      <c r="J110"/>
      <c r="K110"/>
      <c r="L110" s="8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65" customFormat="1" x14ac:dyDescent="0.25">
      <c r="A111"/>
      <c r="B111" s="112"/>
      <c r="C111"/>
      <c r="D111"/>
      <c r="E111" s="113"/>
      <c r="F111" s="113"/>
      <c r="G111"/>
      <c r="H111" s="113"/>
      <c r="I111"/>
      <c r="J111"/>
      <c r="K111"/>
      <c r="L111" s="8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65" customFormat="1" x14ac:dyDescent="0.25">
      <c r="A112"/>
      <c r="B112" s="112"/>
      <c r="C112"/>
      <c r="D112"/>
      <c r="E112" s="113"/>
      <c r="F112" s="113"/>
      <c r="G112"/>
      <c r="H112" s="113"/>
      <c r="I112"/>
      <c r="J112"/>
      <c r="K112"/>
      <c r="L112" s="8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65" customFormat="1" x14ac:dyDescent="0.25">
      <c r="A113"/>
      <c r="B113" s="112"/>
      <c r="C113"/>
      <c r="D113"/>
      <c r="E113" s="113"/>
      <c r="F113" s="113"/>
      <c r="G113"/>
      <c r="H113" s="113"/>
      <c r="I113"/>
      <c r="J113"/>
      <c r="K113"/>
      <c r="L113" s="8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65" customFormat="1" x14ac:dyDescent="0.25">
      <c r="A114"/>
      <c r="B114" s="112"/>
      <c r="C114"/>
      <c r="D114"/>
      <c r="E114" s="113"/>
      <c r="F114" s="113"/>
      <c r="G114"/>
      <c r="H114" s="113"/>
      <c r="I114"/>
      <c r="J114"/>
      <c r="K114"/>
      <c r="L114" s="8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65" customFormat="1" x14ac:dyDescent="0.25">
      <c r="A115"/>
      <c r="B115" s="112"/>
      <c r="C115"/>
      <c r="D115"/>
      <c r="E115" s="113"/>
      <c r="F115" s="113"/>
      <c r="G115"/>
      <c r="H115" s="113"/>
      <c r="I115"/>
      <c r="J115"/>
      <c r="K115"/>
      <c r="L115" s="8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65" customFormat="1" x14ac:dyDescent="0.25">
      <c r="A116"/>
      <c r="B116" s="112"/>
      <c r="C116"/>
      <c r="D116"/>
      <c r="E116" s="113"/>
      <c r="F116" s="113"/>
      <c r="G116"/>
      <c r="H116" s="113"/>
      <c r="I116"/>
      <c r="J116"/>
      <c r="K116"/>
      <c r="L116" s="8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8" spans="1:31" s="65" customFormat="1" ht="26.25" customHeight="1" x14ac:dyDescent="0.25">
      <c r="A118"/>
      <c r="B118" s="112"/>
      <c r="C118"/>
      <c r="D118"/>
      <c r="E118" s="113"/>
      <c r="F118" s="113"/>
      <c r="G118"/>
      <c r="H118" s="113"/>
      <c r="I118"/>
      <c r="J118"/>
      <c r="K118"/>
      <c r="L118" s="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65" customFormat="1" x14ac:dyDescent="0.25">
      <c r="A119"/>
      <c r="B119" s="112"/>
      <c r="C119"/>
      <c r="D119"/>
      <c r="E119" s="113"/>
      <c r="F119" s="113"/>
      <c r="G119"/>
      <c r="H119" s="113"/>
      <c r="I119"/>
      <c r="J119"/>
      <c r="K119"/>
      <c r="L119" s="8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65" customFormat="1" x14ac:dyDescent="0.25">
      <c r="A120"/>
      <c r="B120" s="112"/>
      <c r="C120"/>
      <c r="D120"/>
      <c r="E120" s="113"/>
      <c r="F120" s="113"/>
      <c r="G120"/>
      <c r="H120" s="113"/>
      <c r="I120"/>
      <c r="J120"/>
      <c r="K120"/>
      <c r="L120" s="8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65" customFormat="1" x14ac:dyDescent="0.25">
      <c r="A121"/>
      <c r="B121" s="112"/>
      <c r="C121"/>
      <c r="D121"/>
      <c r="E121" s="113"/>
      <c r="F121" s="113"/>
      <c r="G121"/>
      <c r="H121" s="113"/>
      <c r="I121"/>
      <c r="J121"/>
      <c r="K121"/>
      <c r="L121" s="8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s="65" customFormat="1" x14ac:dyDescent="0.25">
      <c r="A122"/>
      <c r="B122" s="112"/>
      <c r="C122"/>
      <c r="D122"/>
      <c r="E122" s="113"/>
      <c r="F122" s="113"/>
      <c r="G122"/>
      <c r="H122" s="113"/>
      <c r="I122"/>
      <c r="J122"/>
      <c r="K122"/>
      <c r="L122" s="8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s="65" customFormat="1" x14ac:dyDescent="0.25">
      <c r="A123"/>
      <c r="B123" s="112"/>
      <c r="C123"/>
      <c r="D123"/>
      <c r="E123" s="113"/>
      <c r="F123" s="113"/>
      <c r="G123"/>
      <c r="H123" s="113"/>
      <c r="I123"/>
      <c r="J123"/>
      <c r="K123"/>
      <c r="L123" s="8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s="65" customFormat="1" x14ac:dyDescent="0.25">
      <c r="A124"/>
      <c r="B124" s="112"/>
      <c r="C124"/>
      <c r="D124"/>
      <c r="E124" s="113"/>
      <c r="F124" s="113"/>
      <c r="G124"/>
      <c r="H124" s="113"/>
      <c r="I124"/>
      <c r="J124"/>
      <c r="K124"/>
      <c r="L124" s="8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s="8" customFormat="1" x14ac:dyDescent="0.25">
      <c r="A125"/>
      <c r="B125" s="112"/>
      <c r="C125"/>
      <c r="D125"/>
      <c r="E125" s="113"/>
      <c r="F125" s="113"/>
      <c r="G125"/>
      <c r="H125" s="113"/>
      <c r="I125"/>
      <c r="J125"/>
      <c r="K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65" customFormat="1" x14ac:dyDescent="0.25">
      <c r="A126"/>
      <c r="B126" s="112"/>
      <c r="C126"/>
      <c r="D126"/>
      <c r="E126" s="113"/>
      <c r="F126" s="113"/>
      <c r="G126"/>
      <c r="H126" s="113"/>
      <c r="I126"/>
      <c r="J126"/>
      <c r="K126"/>
      <c r="L126" s="8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65" customFormat="1" x14ac:dyDescent="0.25">
      <c r="A127"/>
      <c r="B127" s="112"/>
      <c r="C127"/>
      <c r="D127"/>
      <c r="E127" s="113"/>
      <c r="F127" s="113"/>
      <c r="G127"/>
      <c r="H127" s="113"/>
      <c r="I127"/>
      <c r="J127"/>
      <c r="K127"/>
      <c r="L127" s="8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s="65" customFormat="1" x14ac:dyDescent="0.25">
      <c r="A128"/>
      <c r="B128" s="112"/>
      <c r="C128"/>
      <c r="D128"/>
      <c r="E128" s="113"/>
      <c r="F128" s="113"/>
      <c r="G128"/>
      <c r="H128" s="113"/>
      <c r="I128"/>
      <c r="J128"/>
      <c r="K128"/>
      <c r="L128" s="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s="65" customFormat="1" x14ac:dyDescent="0.25">
      <c r="A129"/>
      <c r="B129" s="112"/>
      <c r="C129"/>
      <c r="D129"/>
      <c r="E129" s="113"/>
      <c r="F129" s="113"/>
      <c r="G129"/>
      <c r="H129" s="113"/>
      <c r="I129"/>
      <c r="J129"/>
      <c r="K129"/>
      <c r="L129" s="8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s="65" customFormat="1" x14ac:dyDescent="0.25">
      <c r="A130"/>
      <c r="B130" s="112"/>
      <c r="C130"/>
      <c r="D130"/>
      <c r="E130" s="113"/>
      <c r="F130" s="113"/>
      <c r="G130"/>
      <c r="H130" s="113"/>
      <c r="I130"/>
      <c r="J130"/>
      <c r="K130"/>
      <c r="L130" s="8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65" customFormat="1" ht="15.75" customHeight="1" x14ac:dyDescent="0.25">
      <c r="A131"/>
      <c r="B131" s="112"/>
      <c r="C131"/>
      <c r="D131"/>
      <c r="E131" s="113"/>
      <c r="F131" s="113"/>
      <c r="G131"/>
      <c r="H131" s="113"/>
      <c r="I131"/>
      <c r="J131"/>
      <c r="K131"/>
      <c r="L131" s="8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s="65" customFormat="1" x14ac:dyDescent="0.25">
      <c r="A132"/>
      <c r="B132" s="112"/>
      <c r="C132"/>
      <c r="D132"/>
      <c r="E132" s="113"/>
      <c r="F132" s="113"/>
      <c r="G132"/>
      <c r="H132" s="113"/>
      <c r="I132"/>
      <c r="J132"/>
      <c r="K132"/>
      <c r="L132" s="8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4" spans="1:31" s="65" customFormat="1" ht="26.25" customHeight="1" x14ac:dyDescent="0.25">
      <c r="A134"/>
      <c r="B134" s="112"/>
      <c r="C134"/>
      <c r="D134"/>
      <c r="E134" s="113"/>
      <c r="F134" s="113"/>
      <c r="G134"/>
      <c r="H134" s="113"/>
      <c r="I134"/>
      <c r="J134"/>
      <c r="K134"/>
      <c r="L134" s="8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 s="65" customFormat="1" ht="26.25" customHeight="1" x14ac:dyDescent="0.25">
      <c r="A135"/>
      <c r="B135" s="112"/>
      <c r="C135"/>
      <c r="D135"/>
      <c r="E135" s="113"/>
      <c r="F135" s="113"/>
      <c r="G135"/>
      <c r="H135" s="113"/>
      <c r="I135"/>
      <c r="J135"/>
      <c r="K135"/>
      <c r="L135" s="8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:31" s="65" customFormat="1" ht="26.25" customHeight="1" x14ac:dyDescent="0.25">
      <c r="A136"/>
      <c r="B136" s="112"/>
      <c r="C136"/>
      <c r="D136"/>
      <c r="E136" s="113"/>
      <c r="F136" s="113"/>
      <c r="G136"/>
      <c r="H136" s="113"/>
      <c r="I136"/>
      <c r="J136"/>
      <c r="K136"/>
      <c r="L136" s="8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:31" ht="26.25" customHeight="1" x14ac:dyDescent="0.25"/>
    <row r="143" spans="1:31" s="93" customFormat="1" ht="26.25" customHeight="1" x14ac:dyDescent="0.25">
      <c r="A143"/>
      <c r="B143" s="112"/>
      <c r="C143"/>
      <c r="D143"/>
      <c r="E143" s="113"/>
      <c r="F143" s="113"/>
      <c r="G143"/>
      <c r="H143" s="113"/>
      <c r="I143"/>
      <c r="J143"/>
      <c r="K143"/>
      <c r="L143" s="8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9" spans="1:31" ht="26.25" customHeight="1" x14ac:dyDescent="0.25"/>
    <row r="150" spans="1:31" ht="19.5" customHeight="1" x14ac:dyDescent="0.25"/>
    <row r="157" spans="1:31" s="8" customFormat="1" x14ac:dyDescent="0.25">
      <c r="A157"/>
      <c r="B157" s="112"/>
      <c r="C157"/>
      <c r="D157"/>
      <c r="E157" s="113"/>
      <c r="F157" s="113"/>
      <c r="G157"/>
      <c r="H157" s="113"/>
      <c r="I157"/>
      <c r="J157"/>
      <c r="K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1:31" s="65" customFormat="1" x14ac:dyDescent="0.25">
      <c r="A158"/>
      <c r="B158" s="112"/>
      <c r="C158"/>
      <c r="D158"/>
      <c r="E158" s="113"/>
      <c r="F158" s="113"/>
      <c r="G158"/>
      <c r="H158" s="113"/>
      <c r="I158"/>
      <c r="J158"/>
      <c r="K158"/>
      <c r="L158" s="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</row>
    <row r="165" spans="1:31" ht="15" customHeight="1" x14ac:dyDescent="0.25"/>
    <row r="166" spans="1:31" ht="15" customHeight="1" x14ac:dyDescent="0.25"/>
    <row r="168" spans="1:31" ht="25.5" customHeight="1" x14ac:dyDescent="0.25"/>
    <row r="169" spans="1:31" ht="25.5" customHeight="1" x14ac:dyDescent="0.25"/>
    <row r="170" spans="1:31" ht="25.5" customHeight="1" x14ac:dyDescent="0.25"/>
    <row r="171" spans="1:31" ht="25.5" customHeight="1" x14ac:dyDescent="0.25"/>
    <row r="172" spans="1:31" ht="25.5" customHeight="1" x14ac:dyDescent="0.25"/>
    <row r="173" spans="1:31" ht="25.5" customHeight="1" x14ac:dyDescent="0.25"/>
    <row r="174" spans="1:31" ht="25.5" customHeight="1" x14ac:dyDescent="0.25"/>
    <row r="175" spans="1:31" ht="25.5" customHeight="1" x14ac:dyDescent="0.25"/>
    <row r="176" spans="1:31" s="65" customFormat="1" ht="25.5" customHeight="1" x14ac:dyDescent="0.25">
      <c r="A176"/>
      <c r="B176" s="112"/>
      <c r="C176"/>
      <c r="D176"/>
      <c r="E176" s="113"/>
      <c r="F176" s="113"/>
      <c r="G176"/>
      <c r="H176" s="113"/>
      <c r="I176"/>
      <c r="J176"/>
      <c r="K176"/>
      <c r="L176" s="8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</row>
    <row r="177" spans="1:31" s="65" customFormat="1" ht="25.5" customHeight="1" x14ac:dyDescent="0.25">
      <c r="A177"/>
      <c r="B177" s="112"/>
      <c r="C177"/>
      <c r="D177"/>
      <c r="E177" s="113"/>
      <c r="F177" s="113"/>
      <c r="G177"/>
      <c r="H177" s="113"/>
      <c r="I177"/>
      <c r="J177"/>
      <c r="K177"/>
      <c r="L177" s="8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</row>
    <row r="178" spans="1:31" s="65" customFormat="1" ht="25.5" customHeight="1" x14ac:dyDescent="0.25">
      <c r="A178"/>
      <c r="B178" s="112"/>
      <c r="C178"/>
      <c r="D178"/>
      <c r="E178" s="113"/>
      <c r="F178" s="113"/>
      <c r="G178"/>
      <c r="H178" s="113"/>
      <c r="I178"/>
      <c r="J178"/>
      <c r="K178"/>
      <c r="L178" s="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s="65" customFormat="1" x14ac:dyDescent="0.25">
      <c r="A179"/>
      <c r="B179" s="112"/>
      <c r="C179"/>
      <c r="D179"/>
      <c r="E179" s="113"/>
      <c r="F179" s="113"/>
      <c r="G179"/>
      <c r="H179" s="113"/>
      <c r="I179"/>
      <c r="J179"/>
      <c r="K179"/>
      <c r="L179" s="8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1:31" s="65" customFormat="1" x14ac:dyDescent="0.25">
      <c r="A180"/>
      <c r="B180" s="112"/>
      <c r="C180"/>
      <c r="D180"/>
      <c r="E180" s="113"/>
      <c r="F180" s="113"/>
      <c r="G180"/>
      <c r="H180" s="113"/>
      <c r="I180"/>
      <c r="J180"/>
      <c r="K180"/>
      <c r="L180" s="8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1:31" s="65" customFormat="1" x14ac:dyDescent="0.25">
      <c r="A181"/>
      <c r="B181" s="112"/>
      <c r="C181"/>
      <c r="D181"/>
      <c r="E181" s="113"/>
      <c r="F181" s="113"/>
      <c r="G181"/>
      <c r="H181" s="113"/>
      <c r="I181"/>
      <c r="J181"/>
      <c r="K181"/>
      <c r="L181" s="8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s="65" customFormat="1" x14ac:dyDescent="0.25">
      <c r="A182"/>
      <c r="B182" s="112"/>
      <c r="C182"/>
      <c r="D182"/>
      <c r="E182" s="113"/>
      <c r="F182" s="113"/>
      <c r="G182"/>
      <c r="H182" s="113"/>
      <c r="I182"/>
      <c r="J182"/>
      <c r="K182"/>
      <c r="L182" s="8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1:31" s="8" customFormat="1" x14ac:dyDescent="0.25">
      <c r="A183"/>
      <c r="B183" s="112"/>
      <c r="C183"/>
      <c r="D183"/>
      <c r="E183" s="113"/>
      <c r="F183" s="113"/>
      <c r="G183"/>
      <c r="H183" s="113"/>
      <c r="I183"/>
      <c r="J183"/>
      <c r="K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1:31" s="65" customFormat="1" x14ac:dyDescent="0.25">
      <c r="A184"/>
      <c r="B184" s="112"/>
      <c r="C184"/>
      <c r="D184"/>
      <c r="E184" s="113"/>
      <c r="F184" s="113"/>
      <c r="G184"/>
      <c r="H184" s="113"/>
      <c r="I184"/>
      <c r="J184"/>
      <c r="K184"/>
      <c r="L184" s="8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7" spans="1:31" s="8" customFormat="1" x14ac:dyDescent="0.25">
      <c r="A187"/>
      <c r="B187" s="112"/>
      <c r="C187"/>
      <c r="D187"/>
      <c r="E187" s="113"/>
      <c r="F187" s="113"/>
      <c r="G187"/>
      <c r="H187" s="113"/>
      <c r="I187"/>
      <c r="J187"/>
      <c r="K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s="8" customFormat="1" x14ac:dyDescent="0.25">
      <c r="A188"/>
      <c r="B188" s="112"/>
      <c r="C188"/>
      <c r="D188"/>
      <c r="E188" s="113"/>
      <c r="F188" s="113"/>
      <c r="G188"/>
      <c r="H188" s="113"/>
      <c r="I188"/>
      <c r="J188"/>
      <c r="K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:31" s="8" customFormat="1" x14ac:dyDescent="0.25">
      <c r="A189"/>
      <c r="B189" s="112"/>
      <c r="C189"/>
      <c r="D189"/>
      <c r="E189" s="113"/>
      <c r="F189" s="113"/>
      <c r="G189"/>
      <c r="H189" s="113"/>
      <c r="I189"/>
      <c r="J189"/>
      <c r="K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:31" s="8" customFormat="1" x14ac:dyDescent="0.25">
      <c r="A190"/>
      <c r="B190" s="112"/>
      <c r="C190"/>
      <c r="D190"/>
      <c r="E190" s="113"/>
      <c r="F190" s="113"/>
      <c r="G190"/>
      <c r="H190" s="113"/>
      <c r="I190"/>
      <c r="J190"/>
      <c r="K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s="8" customFormat="1" x14ac:dyDescent="0.25">
      <c r="A191"/>
      <c r="B191" s="112"/>
      <c r="C191"/>
      <c r="D191"/>
      <c r="E191" s="113"/>
      <c r="F191" s="113"/>
      <c r="G191"/>
      <c r="H191" s="113"/>
      <c r="I191"/>
      <c r="J191"/>
      <c r="K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1:31" s="8" customFormat="1" x14ac:dyDescent="0.25">
      <c r="A192"/>
      <c r="B192" s="112"/>
      <c r="C192"/>
      <c r="D192"/>
      <c r="E192" s="113"/>
      <c r="F192" s="113"/>
      <c r="G192"/>
      <c r="H192" s="113"/>
      <c r="I192"/>
      <c r="J192"/>
      <c r="K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1:31" s="8" customFormat="1" x14ac:dyDescent="0.25">
      <c r="A193"/>
      <c r="B193" s="112"/>
      <c r="C193"/>
      <c r="D193"/>
      <c r="E193" s="113"/>
      <c r="F193" s="113"/>
      <c r="G193"/>
      <c r="H193" s="113"/>
      <c r="I193"/>
      <c r="J193"/>
      <c r="K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s="8" customFormat="1" x14ac:dyDescent="0.25">
      <c r="A194"/>
      <c r="B194" s="112"/>
      <c r="C194"/>
      <c r="D194"/>
      <c r="E194" s="113"/>
      <c r="F194" s="113"/>
      <c r="G194"/>
      <c r="H194" s="113"/>
      <c r="I194"/>
      <c r="J194"/>
      <c r="K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:31" s="8" customFormat="1" x14ac:dyDescent="0.25">
      <c r="A195"/>
      <c r="B195" s="112"/>
      <c r="C195"/>
      <c r="D195"/>
      <c r="E195" s="113"/>
      <c r="F195" s="113"/>
      <c r="G195"/>
      <c r="H195" s="113"/>
      <c r="I195"/>
      <c r="J195"/>
      <c r="K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1:31" s="8" customFormat="1" x14ac:dyDescent="0.25">
      <c r="A196"/>
      <c r="B196" s="112"/>
      <c r="C196"/>
      <c r="D196"/>
      <c r="E196" s="113"/>
      <c r="F196" s="113"/>
      <c r="G196"/>
      <c r="H196" s="113"/>
      <c r="I196"/>
      <c r="J196"/>
      <c r="K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s="8" customFormat="1" x14ac:dyDescent="0.25">
      <c r="A197"/>
      <c r="B197" s="112"/>
      <c r="C197"/>
      <c r="D197"/>
      <c r="E197" s="113"/>
      <c r="F197" s="113"/>
      <c r="G197"/>
      <c r="H197" s="113"/>
      <c r="I197"/>
      <c r="J197"/>
      <c r="K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1:31" s="8" customFormat="1" x14ac:dyDescent="0.25">
      <c r="A198"/>
      <c r="B198" s="112"/>
      <c r="C198"/>
      <c r="D198"/>
      <c r="E198" s="113"/>
      <c r="F198" s="113"/>
      <c r="G198"/>
      <c r="H198" s="113"/>
      <c r="I198"/>
      <c r="J198"/>
      <c r="K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1:31" s="8" customFormat="1" ht="15.75" customHeight="1" x14ac:dyDescent="0.25">
      <c r="A199"/>
      <c r="B199" s="112"/>
      <c r="C199"/>
      <c r="D199"/>
      <c r="E199" s="113"/>
      <c r="F199" s="113"/>
      <c r="G199"/>
      <c r="H199" s="113"/>
      <c r="I199"/>
      <c r="J199"/>
      <c r="K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s="8" customFormat="1" x14ac:dyDescent="0.25">
      <c r="A200"/>
      <c r="B200" s="112"/>
      <c r="C200"/>
      <c r="D200"/>
      <c r="E200" s="113"/>
      <c r="F200" s="113"/>
      <c r="G200"/>
      <c r="H200" s="113"/>
      <c r="I200"/>
      <c r="J200"/>
      <c r="K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2" spans="1:31" ht="26.25" customHeight="1" x14ac:dyDescent="0.25"/>
    <row r="209" spans="1:31" s="114" customFormat="1" ht="26.25" customHeight="1" x14ac:dyDescent="0.25">
      <c r="A209"/>
      <c r="B209" s="112"/>
      <c r="C209"/>
      <c r="D209"/>
      <c r="E209" s="113"/>
      <c r="F209" s="113"/>
      <c r="G209"/>
      <c r="H209" s="113"/>
      <c r="I209"/>
      <c r="J209"/>
      <c r="K209"/>
      <c r="L209" s="8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:31" ht="26.25" customHeight="1" x14ac:dyDescent="0.25"/>
    <row r="211" spans="1:31" ht="26.25" customHeight="1" x14ac:dyDescent="0.25"/>
    <row r="212" spans="1:31" ht="26.25" customHeight="1" x14ac:dyDescent="0.25"/>
    <row r="213" spans="1:31" s="93" customFormat="1" ht="26.25" customHeight="1" x14ac:dyDescent="0.25">
      <c r="A213"/>
      <c r="B213" s="112"/>
      <c r="C213"/>
      <c r="D213"/>
      <c r="E213" s="113"/>
      <c r="F213" s="113"/>
      <c r="G213"/>
      <c r="H213" s="113"/>
      <c r="I213"/>
      <c r="J213"/>
      <c r="K213"/>
      <c r="L213" s="8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1:31" ht="26.25" customHeight="1" x14ac:dyDescent="0.25"/>
    <row r="219" spans="1:31" s="65" customFormat="1" x14ac:dyDescent="0.25">
      <c r="A219"/>
      <c r="B219" s="112"/>
      <c r="C219"/>
      <c r="D219"/>
      <c r="E219" s="113"/>
      <c r="F219" s="113"/>
      <c r="G219"/>
      <c r="H219" s="113"/>
      <c r="I219"/>
      <c r="J219"/>
      <c r="K219"/>
      <c r="L219" s="8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1:31" s="8" customFormat="1" x14ac:dyDescent="0.25">
      <c r="A220"/>
      <c r="B220" s="112"/>
      <c r="C220"/>
      <c r="D220"/>
      <c r="E220" s="113"/>
      <c r="F220" s="113"/>
      <c r="G220"/>
      <c r="H220" s="113"/>
      <c r="I220"/>
      <c r="J220"/>
      <c r="K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s="65" customFormat="1" x14ac:dyDescent="0.25">
      <c r="A221"/>
      <c r="B221" s="112"/>
      <c r="C221"/>
      <c r="D221"/>
      <c r="E221" s="113"/>
      <c r="F221" s="113"/>
      <c r="G221"/>
      <c r="H221" s="113"/>
      <c r="I221"/>
      <c r="J221"/>
      <c r="K221"/>
      <c r="L221" s="8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:31" s="65" customFormat="1" x14ac:dyDescent="0.25">
      <c r="A222"/>
      <c r="B222" s="112"/>
      <c r="C222"/>
      <c r="D222"/>
      <c r="E222" s="113"/>
      <c r="F222" s="113"/>
      <c r="G222"/>
      <c r="H222" s="113"/>
      <c r="I222"/>
      <c r="J222"/>
      <c r="K222"/>
      <c r="L222" s="8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:31" s="65" customFormat="1" x14ac:dyDescent="0.25">
      <c r="A223"/>
      <c r="B223" s="112"/>
      <c r="C223"/>
      <c r="D223"/>
      <c r="E223" s="113"/>
      <c r="F223" s="113"/>
      <c r="G223"/>
      <c r="H223" s="113"/>
      <c r="I223"/>
      <c r="J223"/>
      <c r="K223"/>
      <c r="L223" s="8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s="65" customFormat="1" x14ac:dyDescent="0.25">
      <c r="A224"/>
      <c r="B224" s="112"/>
      <c r="C224"/>
      <c r="D224"/>
      <c r="E224" s="113"/>
      <c r="F224" s="113"/>
      <c r="G224"/>
      <c r="H224" s="113"/>
      <c r="I224"/>
      <c r="J224"/>
      <c r="K224"/>
      <c r="L224" s="8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:31" s="65" customFormat="1" x14ac:dyDescent="0.25">
      <c r="A225"/>
      <c r="B225" s="112"/>
      <c r="C225"/>
      <c r="D225"/>
      <c r="E225" s="113"/>
      <c r="F225" s="113"/>
      <c r="G225"/>
      <c r="H225" s="113"/>
      <c r="I225"/>
      <c r="J225"/>
      <c r="K225"/>
      <c r="L225" s="8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1:31" s="65" customFormat="1" x14ac:dyDescent="0.25">
      <c r="A226"/>
      <c r="B226" s="112"/>
      <c r="C226"/>
      <c r="D226"/>
      <c r="E226" s="113"/>
      <c r="F226" s="113"/>
      <c r="G226"/>
      <c r="H226" s="113"/>
      <c r="I226"/>
      <c r="J226"/>
      <c r="K226"/>
      <c r="L226" s="8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s="65" customFormat="1" ht="29.25" customHeight="1" x14ac:dyDescent="0.25">
      <c r="A227"/>
      <c r="B227" s="112"/>
      <c r="C227"/>
      <c r="D227"/>
      <c r="E227" s="113"/>
      <c r="F227" s="113"/>
      <c r="G227"/>
      <c r="H227" s="113"/>
      <c r="I227"/>
      <c r="J227"/>
      <c r="K227"/>
      <c r="L227" s="8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1:31" s="65" customFormat="1" x14ac:dyDescent="0.25">
      <c r="A228"/>
      <c r="B228" s="112"/>
      <c r="C228"/>
      <c r="D228"/>
      <c r="E228" s="113"/>
      <c r="F228" s="113"/>
      <c r="G228"/>
      <c r="H228" s="113"/>
      <c r="I228"/>
      <c r="J228"/>
      <c r="K228"/>
      <c r="L228" s="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1:31" s="65" customFormat="1" ht="16.5" customHeight="1" x14ac:dyDescent="0.25">
      <c r="A229"/>
      <c r="B229" s="112"/>
      <c r="C229"/>
      <c r="D229"/>
      <c r="E229" s="113"/>
      <c r="F229" s="113"/>
      <c r="G229"/>
      <c r="H229" s="113"/>
      <c r="I229"/>
      <c r="J229"/>
      <c r="K229"/>
      <c r="L229" s="8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s="65" customFormat="1" ht="16.5" customHeight="1" x14ac:dyDescent="0.25">
      <c r="A230"/>
      <c r="B230" s="112"/>
      <c r="C230"/>
      <c r="D230"/>
      <c r="E230" s="113"/>
      <c r="F230" s="113"/>
      <c r="G230"/>
      <c r="H230" s="113"/>
      <c r="I230"/>
      <c r="J230"/>
      <c r="K230"/>
      <c r="L230" s="8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:31" s="65" customFormat="1" ht="16.5" customHeight="1" x14ac:dyDescent="0.25">
      <c r="A231"/>
      <c r="B231" s="112"/>
      <c r="C231"/>
      <c r="D231"/>
      <c r="E231" s="113"/>
      <c r="F231" s="113"/>
      <c r="G231"/>
      <c r="H231" s="113"/>
      <c r="I231"/>
      <c r="J231"/>
      <c r="K231"/>
      <c r="L231" s="8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4" spans="1:31" ht="26.25" customHeight="1" x14ac:dyDescent="0.25"/>
    <row r="235" spans="1:31" ht="26.25" customHeight="1" x14ac:dyDescent="0.25"/>
    <row r="236" spans="1:31" ht="26.25" customHeight="1" x14ac:dyDescent="0.25"/>
    <row r="237" spans="1:31" ht="26.25" customHeight="1" x14ac:dyDescent="0.25"/>
    <row r="244" spans="1:31" ht="25.5" customHeight="1" x14ac:dyDescent="0.25"/>
    <row r="245" spans="1:31" ht="25.5" customHeight="1" x14ac:dyDescent="0.25"/>
    <row r="246" spans="1:31" ht="20.25" customHeight="1" x14ac:dyDescent="0.25"/>
    <row r="247" spans="1:31" ht="20.25" customHeight="1" x14ac:dyDescent="0.25"/>
    <row r="248" spans="1:31" ht="20.25" customHeight="1" x14ac:dyDescent="0.25"/>
    <row r="249" spans="1:31" ht="20.25" customHeight="1" x14ac:dyDescent="0.25"/>
    <row r="251" spans="1:31" ht="26.25" customHeight="1" x14ac:dyDescent="0.25"/>
    <row r="252" spans="1:31" ht="26.25" customHeight="1" x14ac:dyDescent="0.25"/>
    <row r="253" spans="1:31" ht="20.25" customHeight="1" x14ac:dyDescent="0.25"/>
    <row r="254" spans="1:31" ht="20.25" customHeight="1" x14ac:dyDescent="0.25"/>
    <row r="255" spans="1:31" ht="20.25" customHeight="1" x14ac:dyDescent="0.25"/>
    <row r="256" spans="1:31" s="8" customFormat="1" x14ac:dyDescent="0.25">
      <c r="A256"/>
      <c r="B256" s="112"/>
      <c r="C256"/>
      <c r="D256"/>
      <c r="E256" s="113"/>
      <c r="F256" s="113"/>
      <c r="G256"/>
      <c r="H256" s="113"/>
      <c r="I256"/>
      <c r="J256"/>
      <c r="K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1" s="65" customFormat="1" x14ac:dyDescent="0.25">
      <c r="A257"/>
      <c r="B257" s="112"/>
      <c r="C257"/>
      <c r="D257"/>
      <c r="E257" s="113"/>
      <c r="F257" s="113"/>
      <c r="G257"/>
      <c r="H257" s="113"/>
      <c r="I257"/>
      <c r="J257"/>
      <c r="K257"/>
      <c r="L257" s="8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:31" ht="27" customHeight="1" x14ac:dyDescent="0.25"/>
    <row r="259" spans="1:31" ht="20.25" customHeight="1" x14ac:dyDescent="0.25"/>
    <row r="260" spans="1:31" ht="20.25" customHeight="1" x14ac:dyDescent="0.25"/>
    <row r="261" spans="1:31" ht="20.25" customHeight="1" x14ac:dyDescent="0.25"/>
    <row r="262" spans="1:31" ht="20.25" customHeight="1" x14ac:dyDescent="0.25"/>
    <row r="263" spans="1:31" ht="20.25" customHeight="1" x14ac:dyDescent="0.25"/>
    <row r="265" spans="1:31" ht="26.25" customHeight="1" x14ac:dyDescent="0.25"/>
    <row r="270" spans="1:31" ht="15.75" customHeight="1" x14ac:dyDescent="0.25"/>
    <row r="273" spans="1:31" ht="26.25" customHeight="1" x14ac:dyDescent="0.25"/>
    <row r="278" spans="1:31" s="8" customFormat="1" x14ac:dyDescent="0.25">
      <c r="A278"/>
      <c r="B278" s="112"/>
      <c r="C278"/>
      <c r="D278"/>
      <c r="E278" s="113"/>
      <c r="F278" s="113"/>
      <c r="G278"/>
      <c r="H278" s="113"/>
      <c r="I278"/>
      <c r="J278"/>
      <c r="K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:31" s="65" customFormat="1" x14ac:dyDescent="0.25">
      <c r="A279"/>
      <c r="B279" s="112"/>
      <c r="C279"/>
      <c r="D279"/>
      <c r="E279" s="113"/>
      <c r="F279" s="113"/>
      <c r="G279"/>
      <c r="H279" s="113"/>
      <c r="I279"/>
      <c r="J279"/>
      <c r="K279"/>
      <c r="L279" s="8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1" spans="1:31" s="65" customFormat="1" x14ac:dyDescent="0.25">
      <c r="A281"/>
      <c r="B281" s="112"/>
      <c r="C281"/>
      <c r="D281"/>
      <c r="E281" s="113"/>
      <c r="F281" s="113"/>
      <c r="G281"/>
      <c r="H281" s="113"/>
      <c r="I281"/>
      <c r="J281"/>
      <c r="K281"/>
      <c r="L281" s="8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1:31" s="65" customFormat="1" x14ac:dyDescent="0.25">
      <c r="A282"/>
      <c r="B282" s="112"/>
      <c r="C282"/>
      <c r="D282"/>
      <c r="E282" s="113"/>
      <c r="F282" s="113"/>
      <c r="G282"/>
      <c r="H282" s="113"/>
      <c r="I282"/>
      <c r="J282"/>
      <c r="K282"/>
      <c r="L282" s="8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1:31" s="65" customFormat="1" x14ac:dyDescent="0.25">
      <c r="A283"/>
      <c r="B283" s="112"/>
      <c r="C283"/>
      <c r="D283"/>
      <c r="E283" s="113"/>
      <c r="F283" s="113"/>
      <c r="G283"/>
      <c r="H283" s="113"/>
      <c r="I283"/>
      <c r="J283"/>
      <c r="K283"/>
      <c r="L283" s="8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1:31" s="65" customFormat="1" x14ac:dyDescent="0.25">
      <c r="A284"/>
      <c r="B284" s="112"/>
      <c r="C284"/>
      <c r="D284"/>
      <c r="E284" s="113"/>
      <c r="F284" s="113"/>
      <c r="G284"/>
      <c r="H284" s="113"/>
      <c r="I284"/>
      <c r="J284"/>
      <c r="K284"/>
      <c r="L284" s="8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1:31" s="65" customFormat="1" x14ac:dyDescent="0.25">
      <c r="A285"/>
      <c r="B285" s="112"/>
      <c r="C285"/>
      <c r="D285"/>
      <c r="E285" s="113"/>
      <c r="F285" s="113"/>
      <c r="G285"/>
      <c r="H285" s="113"/>
      <c r="I285"/>
      <c r="J285"/>
      <c r="K285"/>
      <c r="L285" s="8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7" spans="1:31" s="65" customFormat="1" ht="30.75" customHeight="1" x14ac:dyDescent="0.25">
      <c r="A287"/>
      <c r="B287" s="112"/>
      <c r="C287"/>
      <c r="D287"/>
      <c r="E287" s="113"/>
      <c r="F287" s="113"/>
      <c r="G287"/>
      <c r="H287" s="113"/>
      <c r="I287"/>
      <c r="J287"/>
      <c r="K287"/>
      <c r="L287" s="8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1:31" s="65" customFormat="1" ht="26.25" customHeight="1" x14ac:dyDescent="0.25">
      <c r="A288"/>
      <c r="B288" s="112"/>
      <c r="C288"/>
      <c r="D288"/>
      <c r="E288" s="113"/>
      <c r="F288" s="113"/>
      <c r="G288"/>
      <c r="H288" s="113"/>
      <c r="I288"/>
      <c r="J288"/>
      <c r="K288"/>
      <c r="L288" s="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1:31" s="65" customFormat="1" x14ac:dyDescent="0.25">
      <c r="A289"/>
      <c r="B289" s="112"/>
      <c r="C289"/>
      <c r="D289"/>
      <c r="E289" s="113"/>
      <c r="F289" s="113"/>
      <c r="G289"/>
      <c r="H289" s="113"/>
      <c r="I289"/>
      <c r="J289"/>
      <c r="K289"/>
      <c r="L289" s="8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1:31" s="65" customFormat="1" x14ac:dyDescent="0.25">
      <c r="A290"/>
      <c r="B290" s="112"/>
      <c r="C290"/>
      <c r="D290"/>
      <c r="E290" s="113"/>
      <c r="F290" s="113"/>
      <c r="G290"/>
      <c r="H290" s="113"/>
      <c r="I290"/>
      <c r="J290"/>
      <c r="K290"/>
      <c r="L290" s="8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:31" s="65" customFormat="1" x14ac:dyDescent="0.25">
      <c r="A291"/>
      <c r="B291" s="112"/>
      <c r="C291"/>
      <c r="D291"/>
      <c r="E291" s="113"/>
      <c r="F291" s="113"/>
      <c r="G291"/>
      <c r="H291" s="113"/>
      <c r="I291"/>
      <c r="J291"/>
      <c r="K291"/>
      <c r="L291" s="8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1:31" s="65" customFormat="1" x14ac:dyDescent="0.25">
      <c r="A292"/>
      <c r="B292" s="112"/>
      <c r="C292"/>
      <c r="D292"/>
      <c r="E292" s="113"/>
      <c r="F292" s="113"/>
      <c r="G292"/>
      <c r="H292" s="113"/>
      <c r="I292"/>
      <c r="J292"/>
      <c r="K292"/>
      <c r="L292" s="8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1:31" s="65" customFormat="1" x14ac:dyDescent="0.25">
      <c r="A293"/>
      <c r="B293" s="112"/>
      <c r="C293"/>
      <c r="D293"/>
      <c r="E293" s="113"/>
      <c r="F293" s="113"/>
      <c r="G293"/>
      <c r="H293" s="113"/>
      <c r="I293"/>
      <c r="J293"/>
      <c r="K293"/>
      <c r="L293" s="8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1:31" s="65" customFormat="1" x14ac:dyDescent="0.25">
      <c r="A294"/>
      <c r="B294" s="112"/>
      <c r="C294"/>
      <c r="D294"/>
      <c r="E294" s="113"/>
      <c r="F294" s="113"/>
      <c r="G294"/>
      <c r="H294" s="113"/>
      <c r="I294"/>
      <c r="J294"/>
      <c r="K294"/>
      <c r="L294" s="8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6" spans="1:31" s="65" customFormat="1" ht="26.25" customHeight="1" x14ac:dyDescent="0.25">
      <c r="A296"/>
      <c r="B296" s="112"/>
      <c r="C296"/>
      <c r="D296"/>
      <c r="E296" s="113"/>
      <c r="F296" s="113"/>
      <c r="G296"/>
      <c r="H296" s="113"/>
      <c r="I296"/>
      <c r="J296"/>
      <c r="K296"/>
      <c r="L296" s="8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:31" s="65" customFormat="1" x14ac:dyDescent="0.25">
      <c r="A297"/>
      <c r="B297" s="112"/>
      <c r="C297"/>
      <c r="D297"/>
      <c r="E297" s="113"/>
      <c r="F297" s="113"/>
      <c r="G297"/>
      <c r="H297" s="113"/>
      <c r="I297"/>
      <c r="J297"/>
      <c r="K297"/>
      <c r="L297" s="8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1:31" s="65" customFormat="1" x14ac:dyDescent="0.25">
      <c r="A298"/>
      <c r="B298" s="112"/>
      <c r="C298"/>
      <c r="D298"/>
      <c r="E298" s="113"/>
      <c r="F298" s="113"/>
      <c r="G298"/>
      <c r="H298" s="113"/>
      <c r="I298"/>
      <c r="J298"/>
      <c r="K298"/>
      <c r="L298" s="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1:31" s="65" customFormat="1" x14ac:dyDescent="0.25">
      <c r="A299"/>
      <c r="B299" s="112"/>
      <c r="C299"/>
      <c r="D299"/>
      <c r="E299" s="113"/>
      <c r="F299" s="113"/>
      <c r="G299"/>
      <c r="H299" s="113"/>
      <c r="I299"/>
      <c r="J299"/>
      <c r="K299"/>
      <c r="L299" s="8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1:31" s="65" customFormat="1" x14ac:dyDescent="0.25">
      <c r="A300"/>
      <c r="B300" s="112"/>
      <c r="C300"/>
      <c r="D300"/>
      <c r="E300" s="113"/>
      <c r="F300" s="113"/>
      <c r="G300"/>
      <c r="H300" s="113"/>
      <c r="I300"/>
      <c r="J300"/>
      <c r="K300"/>
      <c r="L300" s="8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:31" s="65" customFormat="1" x14ac:dyDescent="0.25">
      <c r="A301"/>
      <c r="B301" s="112"/>
      <c r="C301"/>
      <c r="D301"/>
      <c r="E301" s="113"/>
      <c r="F301" s="113"/>
      <c r="G301"/>
      <c r="H301" s="113"/>
      <c r="I301"/>
      <c r="J301"/>
      <c r="K301"/>
      <c r="L301" s="8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s="65" customFormat="1" ht="15.75" customHeight="1" x14ac:dyDescent="0.25">
      <c r="A302"/>
      <c r="B302" s="112"/>
      <c r="C302"/>
      <c r="D302"/>
      <c r="E302" s="113"/>
      <c r="F302" s="113"/>
      <c r="G302"/>
      <c r="H302" s="113"/>
      <c r="I302"/>
      <c r="J302"/>
      <c r="K302"/>
      <c r="L302" s="8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:31" s="65" customFormat="1" x14ac:dyDescent="0.25">
      <c r="A303"/>
      <c r="B303" s="112"/>
      <c r="C303"/>
      <c r="D303"/>
      <c r="E303" s="113"/>
      <c r="F303" s="113"/>
      <c r="G303"/>
      <c r="H303" s="113"/>
      <c r="I303"/>
      <c r="J303"/>
      <c r="K303"/>
      <c r="L303" s="8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5" spans="1:31" s="115" customFormat="1" ht="26.25" customHeight="1" x14ac:dyDescent="0.25">
      <c r="A305"/>
      <c r="B305" s="112"/>
      <c r="C305"/>
      <c r="D305"/>
      <c r="E305" s="113"/>
      <c r="F305" s="113"/>
      <c r="G305"/>
      <c r="H305" s="113"/>
      <c r="I305"/>
      <c r="J305"/>
      <c r="K305"/>
      <c r="L305" s="8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1:31" s="65" customFormat="1" ht="26.25" customHeight="1" x14ac:dyDescent="0.25">
      <c r="A306"/>
      <c r="B306" s="112"/>
      <c r="C306"/>
      <c r="D306"/>
      <c r="E306" s="113"/>
      <c r="F306" s="113"/>
      <c r="G306"/>
      <c r="H306" s="113"/>
      <c r="I306"/>
      <c r="J306"/>
      <c r="K306"/>
      <c r="L306" s="8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:31" s="65" customFormat="1" ht="26.25" customHeight="1" x14ac:dyDescent="0.25">
      <c r="A307"/>
      <c r="B307" s="112"/>
      <c r="C307"/>
      <c r="D307"/>
      <c r="E307" s="113"/>
      <c r="F307" s="113"/>
      <c r="G307"/>
      <c r="H307" s="113"/>
      <c r="I307"/>
      <c r="J307"/>
      <c r="K307"/>
      <c r="L307" s="8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:31" s="65" customFormat="1" x14ac:dyDescent="0.25">
      <c r="A308"/>
      <c r="B308" s="112"/>
      <c r="C308"/>
      <c r="D308"/>
      <c r="E308" s="113"/>
      <c r="F308" s="113"/>
      <c r="G308"/>
      <c r="H308" s="113"/>
      <c r="I308"/>
      <c r="J308"/>
      <c r="K308"/>
      <c r="L308" s="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:31" s="65" customFormat="1" x14ac:dyDescent="0.25">
      <c r="A309"/>
      <c r="B309" s="112"/>
      <c r="C309"/>
      <c r="D309"/>
      <c r="E309" s="113"/>
      <c r="F309" s="113"/>
      <c r="G309"/>
      <c r="H309" s="113"/>
      <c r="I309"/>
      <c r="J309"/>
      <c r="K309"/>
      <c r="L309" s="8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:31" s="65" customFormat="1" ht="15.75" customHeight="1" x14ac:dyDescent="0.25">
      <c r="A310"/>
      <c r="B310" s="112"/>
      <c r="C310"/>
      <c r="D310"/>
      <c r="E310" s="113"/>
      <c r="F310" s="113"/>
      <c r="G310"/>
      <c r="H310" s="113"/>
      <c r="I310"/>
      <c r="J310"/>
      <c r="K310"/>
      <c r="L310" s="8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:31" s="8" customFormat="1" x14ac:dyDescent="0.25">
      <c r="A311"/>
      <c r="B311" s="112"/>
      <c r="C311"/>
      <c r="D311"/>
      <c r="E311" s="113"/>
      <c r="F311" s="113"/>
      <c r="G311"/>
      <c r="H311" s="113"/>
      <c r="I311"/>
      <c r="J311"/>
      <c r="K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1:31" s="65" customFormat="1" x14ac:dyDescent="0.25">
      <c r="A312"/>
      <c r="B312" s="112"/>
      <c r="C312"/>
      <c r="D312"/>
      <c r="E312" s="113"/>
      <c r="F312" s="113"/>
      <c r="G312"/>
      <c r="H312" s="113"/>
      <c r="I312"/>
      <c r="J312"/>
      <c r="K312"/>
      <c r="L312" s="8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9" spans="1:31" ht="26.25" customHeight="1" x14ac:dyDescent="0.25"/>
    <row r="320" spans="1:31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0.25" customHeight="1" x14ac:dyDescent="0.25"/>
    <row r="328" ht="20.25" customHeight="1" x14ac:dyDescent="0.25"/>
    <row r="329" ht="20.25" customHeight="1" x14ac:dyDescent="0.25"/>
    <row r="330" ht="20.25" customHeight="1" x14ac:dyDescent="0.25"/>
    <row r="332" ht="26.25" customHeight="1" x14ac:dyDescent="0.25"/>
    <row r="333" ht="26.25" customHeight="1" x14ac:dyDescent="0.25"/>
    <row r="337" spans="1:31" s="65" customFormat="1" x14ac:dyDescent="0.25">
      <c r="A337"/>
      <c r="B337" s="112"/>
      <c r="C337"/>
      <c r="D337"/>
      <c r="E337" s="113"/>
      <c r="F337" s="113"/>
      <c r="G337"/>
      <c r="H337" s="113"/>
      <c r="I337"/>
      <c r="J337"/>
      <c r="K337"/>
      <c r="L337" s="8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1:31" s="65" customFormat="1" x14ac:dyDescent="0.25">
      <c r="A338"/>
      <c r="B338" s="112"/>
      <c r="C338"/>
      <c r="D338"/>
      <c r="E338" s="113"/>
      <c r="F338" s="113"/>
      <c r="G338"/>
      <c r="H338" s="113"/>
      <c r="I338"/>
      <c r="J338"/>
      <c r="K338"/>
      <c r="L338" s="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1:31" s="65" customFormat="1" x14ac:dyDescent="0.25">
      <c r="A339"/>
      <c r="B339" s="112"/>
      <c r="C339"/>
      <c r="D339"/>
      <c r="E339" s="113"/>
      <c r="F339" s="113"/>
      <c r="G339"/>
      <c r="H339" s="113"/>
      <c r="I339"/>
      <c r="J339"/>
      <c r="K339"/>
      <c r="L339" s="8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1:31" s="65" customFormat="1" x14ac:dyDescent="0.25">
      <c r="A340"/>
      <c r="B340" s="112"/>
      <c r="C340"/>
      <c r="D340"/>
      <c r="E340" s="113"/>
      <c r="F340" s="113"/>
      <c r="G340"/>
      <c r="H340" s="113"/>
      <c r="I340"/>
      <c r="J340"/>
      <c r="K340"/>
      <c r="L340" s="8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1:31" s="8" customFormat="1" x14ac:dyDescent="0.25">
      <c r="A341"/>
      <c r="B341" s="112"/>
      <c r="C341"/>
      <c r="D341"/>
      <c r="E341" s="113"/>
      <c r="F341" s="113"/>
      <c r="G341"/>
      <c r="H341" s="113"/>
      <c r="I341"/>
      <c r="J341"/>
      <c r="K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1:31" s="65" customFormat="1" x14ac:dyDescent="0.25">
      <c r="A342"/>
      <c r="B342" s="112"/>
      <c r="C342"/>
      <c r="D342"/>
      <c r="E342" s="113"/>
      <c r="F342" s="113"/>
      <c r="G342"/>
      <c r="H342" s="113"/>
      <c r="I342"/>
      <c r="J342"/>
      <c r="K342"/>
      <c r="L342" s="8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s="65" customFormat="1" x14ac:dyDescent="0.25">
      <c r="A343"/>
      <c r="B343" s="112"/>
      <c r="C343"/>
      <c r="D343"/>
      <c r="E343" s="113"/>
      <c r="F343" s="113"/>
      <c r="G343"/>
      <c r="H343" s="113"/>
      <c r="I343"/>
      <c r="J343"/>
      <c r="K343"/>
      <c r="L343" s="8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1:31" s="65" customFormat="1" x14ac:dyDescent="0.25">
      <c r="A344"/>
      <c r="B344" s="112"/>
      <c r="C344"/>
      <c r="D344"/>
      <c r="E344" s="113"/>
      <c r="F344" s="113"/>
      <c r="G344"/>
      <c r="H344" s="113"/>
      <c r="I344"/>
      <c r="J344"/>
      <c r="K344"/>
      <c r="L344" s="8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1:31" s="65" customFormat="1" x14ac:dyDescent="0.25">
      <c r="A345"/>
      <c r="B345" s="112"/>
      <c r="C345"/>
      <c r="D345"/>
      <c r="E345" s="113"/>
      <c r="F345" s="113"/>
      <c r="G345"/>
      <c r="H345" s="113"/>
      <c r="I345"/>
      <c r="J345"/>
      <c r="K345"/>
      <c r="L345" s="8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1:31" s="65" customFormat="1" x14ac:dyDescent="0.25">
      <c r="A346"/>
      <c r="B346" s="112"/>
      <c r="C346"/>
      <c r="D346"/>
      <c r="E346" s="113"/>
      <c r="F346" s="113"/>
      <c r="G346"/>
      <c r="H346" s="113"/>
      <c r="I346"/>
      <c r="J346"/>
      <c r="K346"/>
      <c r="L346" s="8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1:31" s="65" customFormat="1" x14ac:dyDescent="0.25">
      <c r="A347"/>
      <c r="B347" s="112"/>
      <c r="C347"/>
      <c r="D347"/>
      <c r="E347" s="113"/>
      <c r="F347" s="113"/>
      <c r="G347"/>
      <c r="H347" s="113"/>
      <c r="I347"/>
      <c r="J347"/>
      <c r="K347"/>
      <c r="L347" s="8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</row>
    <row r="354" spans="1:31" ht="26.25" customHeight="1" x14ac:dyDescent="0.25"/>
    <row r="355" spans="1:31" ht="20.25" customHeight="1" x14ac:dyDescent="0.25"/>
    <row r="356" spans="1:31" ht="20.25" customHeight="1" x14ac:dyDescent="0.25"/>
    <row r="357" spans="1:31" ht="20.25" customHeight="1" x14ac:dyDescent="0.25"/>
    <row r="362" spans="1:31" ht="26.25" customHeight="1" x14ac:dyDescent="0.25"/>
    <row r="363" spans="1:31" ht="26.25" customHeight="1" x14ac:dyDescent="0.25"/>
    <row r="364" spans="1:31" ht="20.25" customHeight="1" x14ac:dyDescent="0.25"/>
    <row r="365" spans="1:31" ht="20.25" customHeight="1" x14ac:dyDescent="0.25"/>
    <row r="368" spans="1:31" s="65" customFormat="1" x14ac:dyDescent="0.25">
      <c r="A368"/>
      <c r="B368" s="112"/>
      <c r="C368"/>
      <c r="D368"/>
      <c r="E368" s="113"/>
      <c r="F368" s="113"/>
      <c r="G368"/>
      <c r="H368" s="113"/>
      <c r="I368"/>
      <c r="J368"/>
      <c r="K368"/>
      <c r="L368" s="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</row>
    <row r="369" spans="1:31" s="65" customFormat="1" x14ac:dyDescent="0.25">
      <c r="A369"/>
      <c r="B369" s="112"/>
      <c r="C369"/>
      <c r="D369"/>
      <c r="E369" s="113"/>
      <c r="F369" s="113"/>
      <c r="G369"/>
      <c r="H369" s="113"/>
      <c r="I369"/>
      <c r="J369"/>
      <c r="K369"/>
      <c r="L369" s="8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</row>
    <row r="370" spans="1:31" s="65" customFormat="1" x14ac:dyDescent="0.25">
      <c r="A370"/>
      <c r="B370" s="112"/>
      <c r="C370"/>
      <c r="D370"/>
      <c r="E370" s="113"/>
      <c r="F370" s="113"/>
      <c r="G370"/>
      <c r="H370" s="113"/>
      <c r="I370"/>
      <c r="J370"/>
      <c r="K370"/>
      <c r="L370" s="8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</row>
    <row r="371" spans="1:31" s="65" customFormat="1" x14ac:dyDescent="0.25">
      <c r="A371"/>
      <c r="B371" s="112"/>
      <c r="C371"/>
      <c r="D371"/>
      <c r="E371" s="113"/>
      <c r="F371" s="113"/>
      <c r="G371"/>
      <c r="H371" s="113"/>
      <c r="I371"/>
      <c r="J371"/>
      <c r="K371"/>
      <c r="L371" s="8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</row>
    <row r="372" spans="1:31" s="65" customFormat="1" x14ac:dyDescent="0.25">
      <c r="A372"/>
      <c r="B372" s="112"/>
      <c r="C372"/>
      <c r="D372"/>
      <c r="E372" s="113"/>
      <c r="F372" s="113"/>
      <c r="G372"/>
      <c r="H372" s="113"/>
      <c r="I372"/>
      <c r="J372"/>
      <c r="K372"/>
      <c r="L372" s="8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1:31" s="8" customFormat="1" x14ac:dyDescent="0.25">
      <c r="A373"/>
      <c r="B373" s="112"/>
      <c r="C373"/>
      <c r="D373"/>
      <c r="E373" s="113"/>
      <c r="F373" s="113"/>
      <c r="G373"/>
      <c r="H373" s="113"/>
      <c r="I373"/>
      <c r="J373"/>
      <c r="K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1:31" s="65" customFormat="1" x14ac:dyDescent="0.25">
      <c r="A374"/>
      <c r="B374" s="112"/>
      <c r="C374"/>
      <c r="D374"/>
      <c r="E374" s="113"/>
      <c r="F374" s="113"/>
      <c r="G374"/>
      <c r="H374" s="113"/>
      <c r="I374"/>
      <c r="J374"/>
      <c r="K374"/>
      <c r="L374" s="8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1:31" s="65" customFormat="1" x14ac:dyDescent="0.25">
      <c r="A375"/>
      <c r="B375" s="112"/>
      <c r="C375"/>
      <c r="D375"/>
      <c r="E375" s="113"/>
      <c r="F375" s="113"/>
      <c r="G375"/>
      <c r="H375" s="113"/>
      <c r="I375"/>
      <c r="J375"/>
      <c r="K375"/>
      <c r="L375" s="8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1:31" s="65" customFormat="1" x14ac:dyDescent="0.25">
      <c r="A376"/>
      <c r="B376" s="112"/>
      <c r="C376"/>
      <c r="D376"/>
      <c r="E376" s="113"/>
      <c r="F376" s="113"/>
      <c r="G376"/>
      <c r="H376" s="113"/>
      <c r="I376"/>
      <c r="J376"/>
      <c r="K376"/>
      <c r="L376" s="8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1:31" s="65" customFormat="1" x14ac:dyDescent="0.25">
      <c r="A377"/>
      <c r="B377" s="112"/>
      <c r="C377"/>
      <c r="D377"/>
      <c r="E377" s="113"/>
      <c r="F377" s="113"/>
      <c r="G377"/>
      <c r="H377" s="113"/>
      <c r="I377"/>
      <c r="J377"/>
      <c r="K377"/>
      <c r="L377" s="8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1:31" s="65" customFormat="1" x14ac:dyDescent="0.25">
      <c r="A378"/>
      <c r="B378" s="112"/>
      <c r="C378"/>
      <c r="D378"/>
      <c r="E378" s="113"/>
      <c r="F378" s="113"/>
      <c r="G378"/>
      <c r="H378" s="113"/>
      <c r="I378"/>
      <c r="J378"/>
      <c r="K378"/>
      <c r="L378" s="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1:31" s="65" customFormat="1" x14ac:dyDescent="0.25">
      <c r="A379"/>
      <c r="B379" s="112"/>
      <c r="C379"/>
      <c r="D379"/>
      <c r="E379" s="113"/>
      <c r="F379" s="113"/>
      <c r="G379"/>
      <c r="H379" s="113"/>
      <c r="I379"/>
      <c r="J379"/>
      <c r="K379"/>
      <c r="L379" s="8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1:31" s="65" customFormat="1" x14ac:dyDescent="0.25">
      <c r="A380"/>
      <c r="B380" s="112"/>
      <c r="C380"/>
      <c r="D380"/>
      <c r="E380" s="113"/>
      <c r="F380" s="113"/>
      <c r="G380"/>
      <c r="H380" s="113"/>
      <c r="I380"/>
      <c r="J380"/>
      <c r="K380"/>
      <c r="L380" s="8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1:31" s="65" customFormat="1" x14ac:dyDescent="0.25">
      <c r="A381"/>
      <c r="B381" s="112"/>
      <c r="C381"/>
      <c r="D381"/>
      <c r="E381" s="113"/>
      <c r="F381" s="113"/>
      <c r="G381"/>
      <c r="H381" s="113"/>
      <c r="I381"/>
      <c r="J381"/>
      <c r="K381"/>
      <c r="L381" s="8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1:31" s="8" customFormat="1" x14ac:dyDescent="0.25">
      <c r="A382"/>
      <c r="B382" s="112"/>
      <c r="C382"/>
      <c r="D382"/>
      <c r="E382" s="113"/>
      <c r="F382" s="113"/>
      <c r="G382"/>
      <c r="H382" s="113"/>
      <c r="I382"/>
      <c r="J382"/>
      <c r="K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1:31" s="8" customFormat="1" x14ac:dyDescent="0.25">
      <c r="A383"/>
      <c r="B383" s="112"/>
      <c r="C383"/>
      <c r="D383"/>
      <c r="E383" s="113"/>
      <c r="F383" s="113"/>
      <c r="G383"/>
      <c r="H383" s="113"/>
      <c r="I383"/>
      <c r="J383"/>
      <c r="K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</row>
    <row r="386" spans="1:31" s="8" customFormat="1" x14ac:dyDescent="0.25">
      <c r="A386"/>
      <c r="B386" s="112"/>
      <c r="C386"/>
      <c r="D386"/>
      <c r="E386" s="113"/>
      <c r="F386" s="113"/>
      <c r="G386"/>
      <c r="H386" s="113"/>
      <c r="I386"/>
      <c r="J386"/>
      <c r="K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</row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JUL</vt:lpstr>
      <vt:lpstr>'1 JUL'!Área_de_impresión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2019-08-07T04:27:38Z</dcterms:created>
  <dcterms:modified xsi:type="dcterms:W3CDTF">2019-08-07T04:27:52Z</dcterms:modified>
</cp:coreProperties>
</file>