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ropbox\Articulo 8 General (LTAIPJ)\Fracc. V.- La información financiera, patrimonial y administrativa\g) Las nóminas completas\"/>
    </mc:Choice>
  </mc:AlternateContent>
  <bookViews>
    <workbookView xWindow="0" yWindow="0" windowWidth="20490" windowHeight="7650"/>
  </bookViews>
  <sheets>
    <sheet name="1 DIC" sheetId="1" r:id="rId1"/>
  </sheets>
  <definedNames>
    <definedName name="_xlnm.Print_Area" localSheetId="0">'1 DIC'!$B$1:$P$377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66" i="1" l="1"/>
  <c r="L366" i="1"/>
  <c r="K366" i="1"/>
  <c r="F366" i="1"/>
  <c r="I365" i="1"/>
  <c r="O365" i="1" s="1"/>
  <c r="G365" i="1"/>
  <c r="I364" i="1"/>
  <c r="I366" i="1" s="1"/>
  <c r="G364" i="1"/>
  <c r="G366" i="1" s="1"/>
  <c r="N358" i="1"/>
  <c r="M358" i="1"/>
  <c r="L358" i="1"/>
  <c r="K358" i="1"/>
  <c r="J358" i="1"/>
  <c r="F358" i="1"/>
  <c r="I357" i="1"/>
  <c r="O357" i="1" s="1"/>
  <c r="G357" i="1"/>
  <c r="G358" i="1" s="1"/>
  <c r="I356" i="1"/>
  <c r="I358" i="1" s="1"/>
  <c r="M337" i="1"/>
  <c r="L337" i="1"/>
  <c r="K337" i="1"/>
  <c r="F337" i="1"/>
  <c r="I335" i="1"/>
  <c r="O335" i="1" s="1"/>
  <c r="G335" i="1"/>
  <c r="G337" i="1" s="1"/>
  <c r="I334" i="1"/>
  <c r="I337" i="1" s="1"/>
  <c r="N329" i="1"/>
  <c r="M329" i="1"/>
  <c r="L329" i="1"/>
  <c r="K329" i="1"/>
  <c r="F329" i="1"/>
  <c r="I328" i="1"/>
  <c r="O328" i="1" s="1"/>
  <c r="I327" i="1"/>
  <c r="O327" i="1" s="1"/>
  <c r="H327" i="1"/>
  <c r="G327" i="1"/>
  <c r="I326" i="1"/>
  <c r="H326" i="1" s="1"/>
  <c r="G326" i="1"/>
  <c r="I325" i="1"/>
  <c r="H325" i="1" s="1"/>
  <c r="G325" i="1"/>
  <c r="I324" i="1"/>
  <c r="H324" i="1" s="1"/>
  <c r="G324" i="1"/>
  <c r="I323" i="1"/>
  <c r="H323" i="1" s="1"/>
  <c r="G323" i="1"/>
  <c r="I322" i="1"/>
  <c r="O322" i="1" s="1"/>
  <c r="G322" i="1"/>
  <c r="I321" i="1"/>
  <c r="O321" i="1" s="1"/>
  <c r="G321" i="1"/>
  <c r="N310" i="1"/>
  <c r="M310" i="1"/>
  <c r="L310" i="1"/>
  <c r="K310" i="1"/>
  <c r="F310" i="1"/>
  <c r="I309" i="1"/>
  <c r="O309" i="1" s="1"/>
  <c r="G309" i="1"/>
  <c r="I308" i="1"/>
  <c r="O308" i="1" s="1"/>
  <c r="G308" i="1"/>
  <c r="I307" i="1"/>
  <c r="O307" i="1" s="1"/>
  <c r="G307" i="1"/>
  <c r="I306" i="1"/>
  <c r="I310" i="1" s="1"/>
  <c r="G306" i="1"/>
  <c r="G310" i="1" s="1"/>
  <c r="N298" i="1"/>
  <c r="M298" i="1"/>
  <c r="L298" i="1"/>
  <c r="K298" i="1"/>
  <c r="J298" i="1"/>
  <c r="H298" i="1"/>
  <c r="G298" i="1"/>
  <c r="F298" i="1"/>
  <c r="I297" i="1"/>
  <c r="O297" i="1" s="1"/>
  <c r="I296" i="1"/>
  <c r="C294" i="1"/>
  <c r="N289" i="1"/>
  <c r="M289" i="1"/>
  <c r="L289" i="1"/>
  <c r="K289" i="1"/>
  <c r="F289" i="1"/>
  <c r="I288" i="1"/>
  <c r="O288" i="1" s="1"/>
  <c r="I287" i="1"/>
  <c r="G287" i="1"/>
  <c r="G289" i="1" s="1"/>
  <c r="M274" i="1"/>
  <c r="L274" i="1"/>
  <c r="K274" i="1"/>
  <c r="H274" i="1"/>
  <c r="G274" i="1"/>
  <c r="F274" i="1"/>
  <c r="I273" i="1"/>
  <c r="I274" i="1" s="1"/>
  <c r="N266" i="1"/>
  <c r="M266" i="1"/>
  <c r="L266" i="1"/>
  <c r="K266" i="1"/>
  <c r="H266" i="1"/>
  <c r="G266" i="1"/>
  <c r="F266" i="1"/>
  <c r="I265" i="1"/>
  <c r="I266" i="1" s="1"/>
  <c r="M252" i="1"/>
  <c r="L252" i="1"/>
  <c r="K252" i="1"/>
  <c r="H252" i="1"/>
  <c r="G252" i="1"/>
  <c r="F252" i="1"/>
  <c r="N251" i="1"/>
  <c r="N252" i="1" s="1"/>
  <c r="I251" i="1"/>
  <c r="I250" i="1"/>
  <c r="N245" i="1"/>
  <c r="M245" i="1"/>
  <c r="L245" i="1"/>
  <c r="K245" i="1"/>
  <c r="H245" i="1"/>
  <c r="G245" i="1"/>
  <c r="F245" i="1"/>
  <c r="I244" i="1"/>
  <c r="O244" i="1" s="1"/>
  <c r="I243" i="1"/>
  <c r="N237" i="1"/>
  <c r="M237" i="1"/>
  <c r="L237" i="1"/>
  <c r="K237" i="1"/>
  <c r="F237" i="1"/>
  <c r="I236" i="1"/>
  <c r="O236" i="1" s="1"/>
  <c r="G236" i="1"/>
  <c r="I235" i="1"/>
  <c r="O235" i="1" s="1"/>
  <c r="G235" i="1"/>
  <c r="G237" i="1" s="1"/>
  <c r="I234" i="1"/>
  <c r="I237" i="1" s="1"/>
  <c r="N216" i="1"/>
  <c r="M216" i="1"/>
  <c r="L216" i="1"/>
  <c r="K216" i="1"/>
  <c r="F216" i="1"/>
  <c r="I215" i="1"/>
  <c r="O215" i="1" s="1"/>
  <c r="G215" i="1"/>
  <c r="I214" i="1"/>
  <c r="O214" i="1" s="1"/>
  <c r="G214" i="1"/>
  <c r="I213" i="1"/>
  <c r="O213" i="1" s="1"/>
  <c r="G213" i="1"/>
  <c r="I212" i="1"/>
  <c r="O212" i="1" s="1"/>
  <c r="I211" i="1"/>
  <c r="H211" i="1" s="1"/>
  <c r="G211" i="1"/>
  <c r="I210" i="1"/>
  <c r="O210" i="1" s="1"/>
  <c r="G210" i="1"/>
  <c r="N204" i="1"/>
  <c r="M204" i="1"/>
  <c r="L204" i="1"/>
  <c r="K204" i="1"/>
  <c r="F204" i="1"/>
  <c r="I203" i="1"/>
  <c r="H203" i="1" s="1"/>
  <c r="G203" i="1"/>
  <c r="I202" i="1"/>
  <c r="I204" i="1" s="1"/>
  <c r="G202" i="1"/>
  <c r="G204" i="1" s="1"/>
  <c r="N179" i="1"/>
  <c r="M179" i="1"/>
  <c r="L179" i="1"/>
  <c r="K179" i="1"/>
  <c r="J179" i="1"/>
  <c r="F179" i="1"/>
  <c r="I178" i="1"/>
  <c r="O178" i="1" s="1"/>
  <c r="O177" i="1"/>
  <c r="I177" i="1"/>
  <c r="H177" i="1"/>
  <c r="G177" i="1"/>
  <c r="O176" i="1"/>
  <c r="I176" i="1"/>
  <c r="H176" i="1"/>
  <c r="I175" i="1"/>
  <c r="O175" i="1" s="1"/>
  <c r="O174" i="1"/>
  <c r="I174" i="1"/>
  <c r="H174" i="1"/>
  <c r="G174" i="1"/>
  <c r="O173" i="1"/>
  <c r="I173" i="1"/>
  <c r="H173" i="1"/>
  <c r="G173" i="1"/>
  <c r="O172" i="1"/>
  <c r="I172" i="1"/>
  <c r="H172" i="1"/>
  <c r="G172" i="1"/>
  <c r="O171" i="1"/>
  <c r="I171" i="1"/>
  <c r="H171" i="1"/>
  <c r="G171" i="1"/>
  <c r="O170" i="1"/>
  <c r="I170" i="1"/>
  <c r="H170" i="1"/>
  <c r="I169" i="1"/>
  <c r="O169" i="1" s="1"/>
  <c r="G169" i="1"/>
  <c r="I168" i="1"/>
  <c r="I179" i="1" s="1"/>
  <c r="G168" i="1"/>
  <c r="G179" i="1" s="1"/>
  <c r="M151" i="1"/>
  <c r="L151" i="1"/>
  <c r="K151" i="1"/>
  <c r="F151" i="1"/>
  <c r="I149" i="1"/>
  <c r="O149" i="1" s="1"/>
  <c r="O151" i="1" s="1"/>
  <c r="G149" i="1"/>
  <c r="G151" i="1" s="1"/>
  <c r="N144" i="1"/>
  <c r="M144" i="1"/>
  <c r="L144" i="1"/>
  <c r="K144" i="1"/>
  <c r="H144" i="1"/>
  <c r="G144" i="1"/>
  <c r="F144" i="1"/>
  <c r="I143" i="1"/>
  <c r="O143" i="1" s="1"/>
  <c r="I142" i="1"/>
  <c r="M137" i="1"/>
  <c r="L137" i="1"/>
  <c r="K137" i="1"/>
  <c r="H137" i="1"/>
  <c r="G137" i="1"/>
  <c r="F137" i="1"/>
  <c r="I136" i="1"/>
  <c r="O136" i="1" s="1"/>
  <c r="I135" i="1"/>
  <c r="O135" i="1" s="1"/>
  <c r="O134" i="1"/>
  <c r="I133" i="1"/>
  <c r="O133" i="1" s="1"/>
  <c r="M118" i="1"/>
  <c r="L118" i="1"/>
  <c r="K118" i="1"/>
  <c r="H118" i="1"/>
  <c r="G118" i="1"/>
  <c r="F118" i="1"/>
  <c r="I117" i="1"/>
  <c r="I118" i="1" s="1"/>
  <c r="M110" i="1"/>
  <c r="L110" i="1"/>
  <c r="K110" i="1"/>
  <c r="N109" i="1"/>
  <c r="N110" i="1" s="1"/>
  <c r="I109" i="1"/>
  <c r="F108" i="1"/>
  <c r="F110" i="1" s="1"/>
  <c r="N103" i="1"/>
  <c r="M103" i="1"/>
  <c r="L103" i="1"/>
  <c r="K103" i="1"/>
  <c r="F103" i="1"/>
  <c r="I102" i="1"/>
  <c r="G102" i="1"/>
  <c r="I101" i="1"/>
  <c r="G101" i="1"/>
  <c r="I100" i="1"/>
  <c r="G100" i="1"/>
  <c r="I99" i="1"/>
  <c r="O99" i="1" s="1"/>
  <c r="G99" i="1"/>
  <c r="G103" i="1" s="1"/>
  <c r="N81" i="1"/>
  <c r="M81" i="1"/>
  <c r="L81" i="1"/>
  <c r="K81" i="1"/>
  <c r="F81" i="1"/>
  <c r="I80" i="1"/>
  <c r="O80" i="1" s="1"/>
  <c r="I79" i="1"/>
  <c r="O79" i="1" s="1"/>
  <c r="G79" i="1"/>
  <c r="I78" i="1"/>
  <c r="O78" i="1" s="1"/>
  <c r="G78" i="1"/>
  <c r="I77" i="1"/>
  <c r="O77" i="1" s="1"/>
  <c r="G77" i="1"/>
  <c r="I76" i="1"/>
  <c r="O76" i="1" s="1"/>
  <c r="I75" i="1"/>
  <c r="O75" i="1" s="1"/>
  <c r="O81" i="1" s="1"/>
  <c r="G75" i="1"/>
  <c r="M70" i="1"/>
  <c r="L70" i="1"/>
  <c r="K70" i="1"/>
  <c r="F70" i="1"/>
  <c r="O69" i="1"/>
  <c r="I69" i="1"/>
  <c r="O68" i="1"/>
  <c r="I68" i="1"/>
  <c r="O67" i="1"/>
  <c r="I67" i="1"/>
  <c r="H67" i="1"/>
  <c r="G67" i="1"/>
  <c r="N66" i="1"/>
  <c r="N70" i="1" s="1"/>
  <c r="I66" i="1"/>
  <c r="I70" i="1" s="1"/>
  <c r="G66" i="1"/>
  <c r="G70" i="1" s="1"/>
  <c r="N54" i="1"/>
  <c r="M54" i="1"/>
  <c r="L54" i="1"/>
  <c r="K54" i="1"/>
  <c r="I53" i="1"/>
  <c r="O53" i="1" s="1"/>
  <c r="G52" i="1"/>
  <c r="G54" i="1" s="1"/>
  <c r="F52" i="1"/>
  <c r="M48" i="1"/>
  <c r="L48" i="1"/>
  <c r="K48" i="1"/>
  <c r="F48" i="1"/>
  <c r="I47" i="1"/>
  <c r="O47" i="1" s="1"/>
  <c r="G47" i="1"/>
  <c r="I46" i="1"/>
  <c r="O46" i="1" s="1"/>
  <c r="N45" i="1"/>
  <c r="N48" i="1" s="1"/>
  <c r="I45" i="1"/>
  <c r="G45" i="1"/>
  <c r="I44" i="1"/>
  <c r="I48" i="1" s="1"/>
  <c r="G44" i="1"/>
  <c r="M40" i="1"/>
  <c r="L40" i="1"/>
  <c r="K40" i="1"/>
  <c r="F40" i="1"/>
  <c r="N39" i="1"/>
  <c r="I39" i="1"/>
  <c r="G39" i="1"/>
  <c r="N38" i="1"/>
  <c r="I38" i="1"/>
  <c r="G38" i="1"/>
  <c r="M33" i="1"/>
  <c r="L33" i="1"/>
  <c r="K33" i="1"/>
  <c r="F33" i="1"/>
  <c r="I32" i="1"/>
  <c r="O32" i="1" s="1"/>
  <c r="G32" i="1"/>
  <c r="N31" i="1"/>
  <c r="I31" i="1"/>
  <c r="I33" i="1" s="1"/>
  <c r="G31" i="1"/>
  <c r="C29" i="1"/>
  <c r="C36" i="1" s="1"/>
  <c r="C42" i="1" s="1"/>
  <c r="C50" i="1" s="1"/>
  <c r="C64" i="1" s="1"/>
  <c r="C73" i="1" s="1"/>
  <c r="C97" i="1" s="1"/>
  <c r="C106" i="1" s="1"/>
  <c r="M16" i="1"/>
  <c r="L16" i="1"/>
  <c r="K16" i="1"/>
  <c r="F16" i="1"/>
  <c r="I15" i="1"/>
  <c r="O15" i="1" s="1"/>
  <c r="G15" i="1"/>
  <c r="I14" i="1"/>
  <c r="O14" i="1" s="1"/>
  <c r="G14" i="1"/>
  <c r="I13" i="1"/>
  <c r="O13" i="1" s="1"/>
  <c r="G13" i="1"/>
  <c r="I12" i="1"/>
  <c r="O12" i="1" s="1"/>
  <c r="G12" i="1"/>
  <c r="I11" i="1"/>
  <c r="O11" i="1" s="1"/>
  <c r="G11" i="1"/>
  <c r="I10" i="1"/>
  <c r="O10" i="1" s="1"/>
  <c r="G10" i="1"/>
  <c r="I9" i="1"/>
  <c r="O9" i="1" s="1"/>
  <c r="G9" i="1"/>
  <c r="I8" i="1"/>
  <c r="O8" i="1" s="1"/>
  <c r="G8" i="1"/>
  <c r="I7" i="1"/>
  <c r="I16" i="1" s="1"/>
  <c r="G7" i="1"/>
  <c r="O38" i="1" l="1"/>
  <c r="O45" i="1"/>
  <c r="G81" i="1"/>
  <c r="H99" i="1"/>
  <c r="I144" i="1"/>
  <c r="G216" i="1"/>
  <c r="I245" i="1"/>
  <c r="O251" i="1"/>
  <c r="O265" i="1"/>
  <c r="O266" i="1" s="1"/>
  <c r="O273" i="1"/>
  <c r="O274" i="1" s="1"/>
  <c r="I289" i="1"/>
  <c r="I298" i="1"/>
  <c r="H321" i="1"/>
  <c r="H322" i="1"/>
  <c r="I81" i="1"/>
  <c r="I151" i="1"/>
  <c r="H31" i="1"/>
  <c r="H38" i="1"/>
  <c r="I40" i="1"/>
  <c r="G48" i="1"/>
  <c r="H47" i="1"/>
  <c r="O52" i="1"/>
  <c r="O54" i="1" s="1"/>
  <c r="I52" i="1"/>
  <c r="I54" i="1" s="1"/>
  <c r="F54" i="1"/>
  <c r="H75" i="1"/>
  <c r="H77" i="1"/>
  <c r="H78" i="1"/>
  <c r="H79" i="1"/>
  <c r="I137" i="1"/>
  <c r="O142" i="1"/>
  <c r="O144" i="1" s="1"/>
  <c r="H149" i="1"/>
  <c r="H151" i="1" s="1"/>
  <c r="H202" i="1"/>
  <c r="H204" i="1" s="1"/>
  <c r="O202" i="1"/>
  <c r="O204" i="1" s="1"/>
  <c r="O216" i="1"/>
  <c r="H213" i="1"/>
  <c r="I252" i="1"/>
  <c r="H306" i="1"/>
  <c r="O306" i="1"/>
  <c r="O310" i="1" s="1"/>
  <c r="H307" i="1"/>
  <c r="H308" i="1"/>
  <c r="H309" i="1"/>
  <c r="G329" i="1"/>
  <c r="I329" i="1"/>
  <c r="J370" i="1"/>
  <c r="C115" i="1"/>
  <c r="C131" i="1"/>
  <c r="C140" i="1" s="1"/>
  <c r="C147" i="1" s="1"/>
  <c r="C166" i="1" s="1"/>
  <c r="C200" i="1" s="1"/>
  <c r="C208" i="1" s="1"/>
  <c r="C232" i="1" s="1"/>
  <c r="H7" i="1"/>
  <c r="O7" i="1"/>
  <c r="O16" i="1" s="1"/>
  <c r="H8" i="1"/>
  <c r="H9" i="1"/>
  <c r="H10" i="1"/>
  <c r="H11" i="1"/>
  <c r="H12" i="1"/>
  <c r="H13" i="1"/>
  <c r="H14" i="1"/>
  <c r="H15" i="1"/>
  <c r="O31" i="1"/>
  <c r="O33" i="1" s="1"/>
  <c r="H32" i="1"/>
  <c r="H39" i="1"/>
  <c r="H44" i="1"/>
  <c r="O44" i="1"/>
  <c r="H45" i="1"/>
  <c r="H52" i="1"/>
  <c r="H54" i="1" s="1"/>
  <c r="H66" i="1"/>
  <c r="H70" i="1" s="1"/>
  <c r="I103" i="1"/>
  <c r="O109" i="1"/>
  <c r="O137" i="1"/>
  <c r="H329" i="1"/>
  <c r="O329" i="1"/>
  <c r="F370" i="1"/>
  <c r="K370" i="1"/>
  <c r="M370" i="1"/>
  <c r="O39" i="1"/>
  <c r="O40" i="1" s="1"/>
  <c r="O66" i="1"/>
  <c r="O70" i="1" s="1"/>
  <c r="O100" i="1"/>
  <c r="H100" i="1"/>
  <c r="O101" i="1"/>
  <c r="H101" i="1"/>
  <c r="O102" i="1"/>
  <c r="H102" i="1"/>
  <c r="I108" i="1"/>
  <c r="G108" i="1"/>
  <c r="G110" i="1" s="1"/>
  <c r="G370" i="1" s="1"/>
  <c r="O108" i="1"/>
  <c r="L370" i="1"/>
  <c r="N370" i="1"/>
  <c r="H214" i="1"/>
  <c r="H215" i="1"/>
  <c r="I216" i="1"/>
  <c r="O234" i="1"/>
  <c r="O237" i="1" s="1"/>
  <c r="H235" i="1"/>
  <c r="H237" i="1" s="1"/>
  <c r="H236" i="1"/>
  <c r="O243" i="1"/>
  <c r="O245" i="1" s="1"/>
  <c r="O250" i="1"/>
  <c r="H287" i="1"/>
  <c r="H289" i="1" s="1"/>
  <c r="O287" i="1"/>
  <c r="O289" i="1" s="1"/>
  <c r="O296" i="1"/>
  <c r="O298" i="1" s="1"/>
  <c r="O356" i="1"/>
  <c r="O358" i="1" s="1"/>
  <c r="H357" i="1"/>
  <c r="H358" i="1" s="1"/>
  <c r="O117" i="1"/>
  <c r="O118" i="1" s="1"/>
  <c r="H168" i="1"/>
  <c r="O168" i="1"/>
  <c r="O179" i="1" s="1"/>
  <c r="H169" i="1"/>
  <c r="H175" i="1"/>
  <c r="H178" i="1"/>
  <c r="H210" i="1"/>
  <c r="O334" i="1"/>
  <c r="O337" i="1" s="1"/>
  <c r="H335" i="1"/>
  <c r="H337" i="1" s="1"/>
  <c r="H364" i="1"/>
  <c r="O364" i="1"/>
  <c r="O366" i="1" s="1"/>
  <c r="H365" i="1"/>
  <c r="O252" i="1" l="1"/>
  <c r="O48" i="1"/>
  <c r="H103" i="1"/>
  <c r="H216" i="1"/>
  <c r="O110" i="1"/>
  <c r="O103" i="1"/>
  <c r="O370" i="1" s="1"/>
  <c r="H310" i="1"/>
  <c r="H81" i="1"/>
  <c r="H366" i="1"/>
  <c r="H179" i="1"/>
  <c r="I110" i="1"/>
  <c r="I370" i="1" s="1"/>
  <c r="H108" i="1"/>
  <c r="H110" i="1" s="1"/>
  <c r="H48" i="1"/>
  <c r="C263" i="1"/>
  <c r="C241" i="1"/>
  <c r="H370" i="1" l="1"/>
  <c r="C271" i="1"/>
  <c r="C285" i="1" s="1"/>
  <c r="C304" i="1" s="1"/>
  <c r="C319" i="1" s="1"/>
  <c r="C332" i="1" s="1"/>
  <c r="C248" i="1"/>
  <c r="C362" i="1" l="1"/>
  <c r="C354" i="1"/>
</calcChain>
</file>

<file path=xl/sharedStrings.xml><?xml version="1.0" encoding="utf-8"?>
<sst xmlns="http://schemas.openxmlformats.org/spreadsheetml/2006/main" count="760" uniqueCount="284">
  <si>
    <t>H. Ayuntamiento Constitucional de Cuautla, Jalisco</t>
  </si>
  <si>
    <t>Hacienda Municipal</t>
  </si>
  <si>
    <t>NOMINA DE SUELDOS</t>
  </si>
  <si>
    <t>R.F.C. MCJ8501014QA</t>
  </si>
  <si>
    <t xml:space="preserve">SALA DE REGIDORES </t>
  </si>
  <si>
    <t>HIDALGO #12, COL CENTRO, CUAUTLA, JALISCO. C.P. 48150</t>
  </si>
  <si>
    <t>PERIODO DEL 1 AL 15 DE DICIEMBRE DE 2018</t>
  </si>
  <si>
    <t>NOMBRE DEL EMPLEADO</t>
  </si>
  <si>
    <t>CARGO</t>
  </si>
  <si>
    <t>DIAS LAB</t>
  </si>
  <si>
    <t>SUELDO</t>
  </si>
  <si>
    <t>AYUDA DESPENSA</t>
  </si>
  <si>
    <t>EXTRAS</t>
  </si>
  <si>
    <t>ISR</t>
  </si>
  <si>
    <t>SUBSIDIO AL EMPLEO</t>
  </si>
  <si>
    <t>OTRAS RETEN.</t>
  </si>
  <si>
    <t>DESCUENTOS</t>
  </si>
  <si>
    <t>TOTAL A PAGAR</t>
  </si>
  <si>
    <t>FIRMA DEL EMPLEADO</t>
  </si>
  <si>
    <t>RODOLFO CASILLAS MACIAS</t>
  </si>
  <si>
    <t>REGIDOR</t>
  </si>
  <si>
    <t>SILVIA YANETH DIAZ LAUREANO</t>
  </si>
  <si>
    <t>VIDAL RECENDIZ VENTURA</t>
  </si>
  <si>
    <t>MARIA ESTHER VARGAS REYES</t>
  </si>
  <si>
    <t>CANDELARIO SANTANA OLIVEROS</t>
  </si>
  <si>
    <t>GUADALUPE J. BAÑUELOS DELGADILLO</t>
  </si>
  <si>
    <t>ROBERTO CARLOS ROBLES GARCIA</t>
  </si>
  <si>
    <t>DULCE OLIVIA CASTELLON ROBLES</t>
  </si>
  <si>
    <t>SILVIA ROSARIO VELAZCO  PIÑA</t>
  </si>
  <si>
    <t>TOTAL</t>
  </si>
  <si>
    <t>JUAN MANUEL ESTRELLA JIMENEZ</t>
  </si>
  <si>
    <t>LA.C DEISY ANALI GARCIA RAMIREZ</t>
  </si>
  <si>
    <t>L.C.P. ANA PATRICIA VACA PEREZ</t>
  </si>
  <si>
    <t>SECRETARIO GENERAL</t>
  </si>
  <si>
    <t>ENCARGADA DE HACIENDA MPAL</t>
  </si>
  <si>
    <t xml:space="preserve">PRESIDENCIA </t>
  </si>
  <si>
    <t>CT1002827</t>
  </si>
  <si>
    <t>PRESIDENTE</t>
  </si>
  <si>
    <t>CT1002742</t>
  </si>
  <si>
    <t>BLANCA ELENA PALOS RODRIGUEZ</t>
  </si>
  <si>
    <t>SECRETARIA PARTICULAR DE PRESIDENCIA</t>
  </si>
  <si>
    <t>SECRETARIA Y SINDICATURA</t>
  </si>
  <si>
    <t>CT1000098</t>
  </si>
  <si>
    <t>DEISY ANALI GARCIA RAMIREZ</t>
  </si>
  <si>
    <t>CT1000070</t>
  </si>
  <si>
    <t>MIRIAM ZENAIDA MONTES BRISEÑO</t>
  </si>
  <si>
    <t>SINDICO</t>
  </si>
  <si>
    <t>OFICIALIA MAYOR Y JUEZ MUNICIPAL</t>
  </si>
  <si>
    <t>CT1001111</t>
  </si>
  <si>
    <t>HUMBERTO IBARRA MONTES</t>
  </si>
  <si>
    <t>OFICIAL MAYOR</t>
  </si>
  <si>
    <t>CT1000600</t>
  </si>
  <si>
    <t>ORALIA RAMOS MONTES</t>
  </si>
  <si>
    <t>JUEZ MUNICIPAL</t>
  </si>
  <si>
    <t>CT1001021</t>
  </si>
  <si>
    <t>MARTHA EDITH ARCEO SOLTERO</t>
  </si>
  <si>
    <t xml:space="preserve">RECEPCIONISTA </t>
  </si>
  <si>
    <t>NORBERTO GONZALEZ BARAJAS</t>
  </si>
  <si>
    <t>CHOFER</t>
  </si>
  <si>
    <t>REGISTRO CIVIL</t>
  </si>
  <si>
    <t>CT1000793</t>
  </si>
  <si>
    <t>LILIANA VANESSA AZPEITIA SOLTERO</t>
  </si>
  <si>
    <t>OFICIAL REGISTRO CIVIL</t>
  </si>
  <si>
    <t>CT1002740</t>
  </si>
  <si>
    <t>SUSANA  ARACELI GONZALEZ CONTRERAS</t>
  </si>
  <si>
    <t>SECRETARIA DE REGISTRO CIVIL</t>
  </si>
  <si>
    <t>HACIENDA MUNICIPAL</t>
  </si>
  <si>
    <t>CT1002733</t>
  </si>
  <si>
    <t>ANA PATRICIA VACA PEREZ</t>
  </si>
  <si>
    <t>ENC. DE HDA.MPAL.</t>
  </si>
  <si>
    <t>CT1002649</t>
  </si>
  <si>
    <t>JAVIER GUERRERO CARDENAS</t>
  </si>
  <si>
    <t>ENC.DE EGRESOS E INGRESOS</t>
  </si>
  <si>
    <t>CT1002088</t>
  </si>
  <si>
    <t>ARELI VILLEGAS ZABALZA</t>
  </si>
  <si>
    <t>AUXILIAR DE TESORERIA</t>
  </si>
  <si>
    <t>CT1000798</t>
  </si>
  <si>
    <t>SILVIA GUADALUPE GOMEZ GARCIA</t>
  </si>
  <si>
    <t>AUXILIAR DE HDA. MPAL</t>
  </si>
  <si>
    <t>DEPORTE Y EDUCACION PUBLICA MUNICIPAL</t>
  </si>
  <si>
    <t>CT1002752</t>
  </si>
  <si>
    <t>RUBEN RODRIGUEZ GONZALEZ</t>
  </si>
  <si>
    <t>DIRECTOR DE DEPORTE</t>
  </si>
  <si>
    <t>MARIA AZUCENA ALMEJO DE LA CRUZ</t>
  </si>
  <si>
    <t>SECRETARIA</t>
  </si>
  <si>
    <t>CT1002753</t>
  </si>
  <si>
    <t>EMMANUEL LOPEZ RODRIGUEZ</t>
  </si>
  <si>
    <t>AUXILIAR DE DEPORTE</t>
  </si>
  <si>
    <t>JOSE LUIS SALAZAR ENCISO</t>
  </si>
  <si>
    <t>DOMO DEPORTIVO</t>
  </si>
  <si>
    <t>MIGUEL MACARIO PEÑA GUITRON</t>
  </si>
  <si>
    <t>CONTRALOR, EDUCACION  Y PROMOCION ECONOMINCA</t>
  </si>
  <si>
    <t>CT1002738</t>
  </si>
  <si>
    <t>LESLSY ESMERALDA BRAMBILA CAZAREZ</t>
  </si>
  <si>
    <t>MANTENIMIENTO DE INMUEBLES</t>
  </si>
  <si>
    <t>CT1001088</t>
  </si>
  <si>
    <t>MARIA DE JESUS RODRIGUEZ JIMENEZ</t>
  </si>
  <si>
    <t>INTENDENTE</t>
  </si>
  <si>
    <t>CT1001811</t>
  </si>
  <si>
    <t>ALMA LIZETH GONZALEZ GUITRON</t>
  </si>
  <si>
    <t>CT1001045</t>
  </si>
  <si>
    <t>ALICIA LOPEZ RODRIGUEZ</t>
  </si>
  <si>
    <t>CT1000850</t>
  </si>
  <si>
    <t>CARMEN RODRIGUEZ JIMENEZ</t>
  </si>
  <si>
    <t>IMPUESTO PREDIAL Y CATASTRO</t>
  </si>
  <si>
    <t>CT1001213</t>
  </si>
  <si>
    <t>JOSE DE JESUS DE LA CRUZ RAMOS</t>
  </si>
  <si>
    <t>DIRECTOR DE CATASTRO</t>
  </si>
  <si>
    <t>CT1002578</t>
  </si>
  <si>
    <t>BRENDA YULISSA ALMEJO MARTINEZ</t>
  </si>
  <si>
    <t>INSTITUTO MUNICIPAL DE LA MUJER</t>
  </si>
  <si>
    <t>CT1002353</t>
  </si>
  <si>
    <t>TAIDE CHAVEZ CURIEL</t>
  </si>
  <si>
    <t>TITULAR IMM</t>
  </si>
  <si>
    <t>OBRAS PUBLICAS</t>
  </si>
  <si>
    <t>CT1000950</t>
  </si>
  <si>
    <t>JOSE ISAIAS BARREDA GOMEZ</t>
  </si>
  <si>
    <t>DIRECTOR DE OBRAS PUBLISUBSIDIO AL EMPLEO</t>
  </si>
  <si>
    <t>JUAN MANUEL TORRES ARREOLA</t>
  </si>
  <si>
    <t>PROYECTISTA</t>
  </si>
  <si>
    <t>CT1002731</t>
  </si>
  <si>
    <t>SONIA DE LA CRUZ MORAN</t>
  </si>
  <si>
    <t>SECRETARIA PARTICULAR DE OBRAS PUBLISUBSIDIO AL EMPLEO</t>
  </si>
  <si>
    <t>CT1000967</t>
  </si>
  <si>
    <t>CARLOS MANUEL TORO FUENTES</t>
  </si>
  <si>
    <t>AUXILIAR DE OBRAS PUBLISUBSIDIO AL EMPLEO</t>
  </si>
  <si>
    <t>TRANSPARENCIA</t>
  </si>
  <si>
    <t>CT1002153</t>
  </si>
  <si>
    <t>CESAR GABRIEL SOSA SOTO</t>
  </si>
  <si>
    <t>TITULAR DE TRANSPARENCIA</t>
  </si>
  <si>
    <t>UNICO</t>
  </si>
  <si>
    <t>JOSE ENRIQUE VARGAS REYNAGA</t>
  </si>
  <si>
    <t>AUXILIAR  DE TRANSPARENCIA</t>
  </si>
  <si>
    <t>RASTRO MUNICIPAL</t>
  </si>
  <si>
    <t>CT1000514</t>
  </si>
  <si>
    <t>SALVADOR VILLASEÑOR MACEDO</t>
  </si>
  <si>
    <t>MEDICO VETERINARIO</t>
  </si>
  <si>
    <t>ASEO PÚBLICO</t>
  </si>
  <si>
    <t>SUELDO 2018</t>
  </si>
  <si>
    <t>DESCUENTO</t>
  </si>
  <si>
    <t>CT1001891</t>
  </si>
  <si>
    <t>MARIA DE LOS ANGELES MORAN CASTILLO</t>
  </si>
  <si>
    <t>ASEADORA</t>
  </si>
  <si>
    <t>CT1002312</t>
  </si>
  <si>
    <t>MARIA GUADALUPE PEREZ DE LA CRUZ</t>
  </si>
  <si>
    <t>ASD DE LA PLAZA</t>
  </si>
  <si>
    <t>CT1001135</t>
  </si>
  <si>
    <t>MARIA LOURDES RANGEL VARGAS</t>
  </si>
  <si>
    <t>CT1002747</t>
  </si>
  <si>
    <t>RICARDO GARCIA FUENTES</t>
  </si>
  <si>
    <t>ASD DE U. DEP.</t>
  </si>
  <si>
    <t>CT1001903</t>
  </si>
  <si>
    <t>JUAN PADILLA DE LA CRUZ</t>
  </si>
  <si>
    <t>CT1000234</t>
  </si>
  <si>
    <t>ALEJANDRO RANGEL GUZMAN</t>
  </si>
  <si>
    <t>CHOFER DE DE ASEO PUBLICO</t>
  </si>
  <si>
    <t>CT1002077</t>
  </si>
  <si>
    <t>JOSE DE JESUS GARCIA HERNANDEZ</t>
  </si>
  <si>
    <t>REC. DE BASURA</t>
  </si>
  <si>
    <t>CT1001138</t>
  </si>
  <si>
    <t>JOSE GUADALUPE MARTINEZ LEDEZMA</t>
  </si>
  <si>
    <t>RAFAILA ASUNCION BARTOLO GUITRON</t>
  </si>
  <si>
    <t>ASD DE DOMO DEPORTIVO</t>
  </si>
  <si>
    <t>SALVADOR SALGADO CASTELLON</t>
  </si>
  <si>
    <t>CT1001193</t>
  </si>
  <si>
    <t>NORMA ELVIRA RODRIGUEZ ARCEO</t>
  </si>
  <si>
    <t>ALUMBRADO PUBLICO</t>
  </si>
  <si>
    <t>CT1002071</t>
  </si>
  <si>
    <t>JOSE RODRIGUEZ JIMENEZ</t>
  </si>
  <si>
    <t>ELECTRICISTA</t>
  </si>
  <si>
    <t>CT1000299</t>
  </si>
  <si>
    <t>ELIAS VARGAS BARAJAS</t>
  </si>
  <si>
    <t>AUXILIAR DE ELECTRICISTA</t>
  </si>
  <si>
    <t>AGUA DRENAJE Y ALCANTARILLADO</t>
  </si>
  <si>
    <t>CT1001603</t>
  </si>
  <si>
    <t>ELIGIO GARCIA AGUILAR</t>
  </si>
  <si>
    <t>FONTANERO</t>
  </si>
  <si>
    <t>CT1002091</t>
  </si>
  <si>
    <t>ANGEL PADILLA DE LA CRUZ</t>
  </si>
  <si>
    <t>ENC. DE AGUA POTABLE CUAUTLA</t>
  </si>
  <si>
    <t>CT1002748</t>
  </si>
  <si>
    <t>JUAN CARLOS PEREZ RENTERIA</t>
  </si>
  <si>
    <t>AUXILIAR DE AGUA POTABLE</t>
  </si>
  <si>
    <t>CT1002757</t>
  </si>
  <si>
    <t>LORENZO ESTRADA RODIGUEZ</t>
  </si>
  <si>
    <t>ENC. DE AGUA POTABLE TOTOTLAN</t>
  </si>
  <si>
    <t>VL1000766</t>
  </si>
  <si>
    <t>JOSE LUIS GONZALEZ LOPEZ</t>
  </si>
  <si>
    <t>MANTENIMIENTO</t>
  </si>
  <si>
    <t>CT1001836</t>
  </si>
  <si>
    <t>FIDEL FREGOSO RODRIGUEZ</t>
  </si>
  <si>
    <t>AUXILIAR DE FONTANERO</t>
  </si>
  <si>
    <t>SERVICIOS MEDICOS MUNICIPAL</t>
  </si>
  <si>
    <t>CT1002055</t>
  </si>
  <si>
    <t>MARLENE ESTRELLA JIMENEZ</t>
  </si>
  <si>
    <t>ODONTOLOGA</t>
  </si>
  <si>
    <t>CT1002079</t>
  </si>
  <si>
    <t>JUAN RAMON LOPEZ RAMOS</t>
  </si>
  <si>
    <t>CHOFER DE AMBULANCIA</t>
  </si>
  <si>
    <t>CT1002095</t>
  </si>
  <si>
    <t xml:space="preserve">ENARBOL ESTRADA RODRIGUEZ </t>
  </si>
  <si>
    <t>CULTURA</t>
  </si>
  <si>
    <t>CT1001233</t>
  </si>
  <si>
    <t>LUIS FELIPE SOLTERO BARAJAS</t>
  </si>
  <si>
    <t>DIRECTOR DE CULTURA</t>
  </si>
  <si>
    <t>CT1002070</t>
  </si>
  <si>
    <t>MARIA ISABEL GARCIA TOVAR</t>
  </si>
  <si>
    <t>AUXILIAR DE CULTURA</t>
  </si>
  <si>
    <t>TURISMO Y ATENCION DE LA JUVENTUD</t>
  </si>
  <si>
    <t>CT1000981</t>
  </si>
  <si>
    <t>JORGE DANIEL DE LA CRUZ MORA</t>
  </si>
  <si>
    <t>DIRECTOR DE TURISMO</t>
  </si>
  <si>
    <t>CT1001861</t>
  </si>
  <si>
    <t>NORMA YULIANA SAUZA SOLTERO</t>
  </si>
  <si>
    <t>ENC, DE CASA DE LA CULTURA</t>
  </si>
  <si>
    <t>DESARROLLO SOCIAL</t>
  </si>
  <si>
    <t>CT1001086</t>
  </si>
  <si>
    <t>LUZ ESTHER ANAYA LEDESMA</t>
  </si>
  <si>
    <t>DIRECTOR</t>
  </si>
  <si>
    <t>SERVICIO Y MANTENIMIENTO DE EQUIPO DE COMPUTO</t>
  </si>
  <si>
    <t>CT1002831</t>
  </si>
  <si>
    <t xml:space="preserve">AARON DONATO DE LA CRUZ </t>
  </si>
  <si>
    <t>DIRECTOR DE INFORMATICA</t>
  </si>
  <si>
    <t>DEPARTAMENTO AGROPECUARIO</t>
  </si>
  <si>
    <t>CT1001145</t>
  </si>
  <si>
    <t>LUIS VARGAS RANGEL</t>
  </si>
  <si>
    <t>DIRECTOR DE FOMENTO AGROPECUARIO</t>
  </si>
  <si>
    <t>CT1001063</t>
  </si>
  <si>
    <t>JESSICA LIZZETH GOMEZ ZABALZA</t>
  </si>
  <si>
    <t xml:space="preserve">SECRETARIA DE FOMENTO AGROPECUARIO </t>
  </si>
  <si>
    <t>UNICO DE TODA LA QUINCENA</t>
  </si>
  <si>
    <t>MEDIO AMBIENTE</t>
  </si>
  <si>
    <t>CT1002862</t>
  </si>
  <si>
    <t>MONICA SOFIA TORO FUENTES</t>
  </si>
  <si>
    <t>DIRECTOR DE ECOLOGIA</t>
  </si>
  <si>
    <t>CT1002735</t>
  </si>
  <si>
    <t>VICTOR ALFONSO SANCHEZ CONTRERAS</t>
  </si>
  <si>
    <t>AUXILIAR DE INFORMATICA</t>
  </si>
  <si>
    <t>PROTECCION CIVIL</t>
  </si>
  <si>
    <t>CT1002096</t>
  </si>
  <si>
    <t>JOEL RAMÍREZ ORTÍZ</t>
  </si>
  <si>
    <t>DIRECTOR DE PROTECCION CIVIL</t>
  </si>
  <si>
    <t>CT1001790</t>
  </si>
  <si>
    <t>DANIEL CAMPOS NAVA</t>
  </si>
  <si>
    <t>AUXILIAR  DE PROTECCION CIVIL</t>
  </si>
  <si>
    <t>DAVID IBARRA MORAN</t>
  </si>
  <si>
    <t>ROBERTO CARLOS RAMIREZ HERNANDEZ</t>
  </si>
  <si>
    <t>SERVICIOS GENERALES</t>
  </si>
  <si>
    <t>CT1001808</t>
  </si>
  <si>
    <t>EFREN ANAYA GARCIA</t>
  </si>
  <si>
    <t>PARQUES Y JAR</t>
  </si>
  <si>
    <t>5-5 TOTLA $15,249.9</t>
  </si>
  <si>
    <t>CT1000392</t>
  </si>
  <si>
    <t>JOSE TORRES DIAZ</t>
  </si>
  <si>
    <t>CT1002745</t>
  </si>
  <si>
    <t>HECTOR FRANCISCO LOPEZ MARTINEZ</t>
  </si>
  <si>
    <t>CT1002297</t>
  </si>
  <si>
    <t>RUBEN FUENTES IBARRA</t>
  </si>
  <si>
    <t>ISMAEL FLORES TOSCANO</t>
  </si>
  <si>
    <t>CT1002093</t>
  </si>
  <si>
    <t>ARTURO MONTES GOMEZ</t>
  </si>
  <si>
    <t>CT1001805</t>
  </si>
  <si>
    <t>SIMON RANGEL SANCHEZ</t>
  </si>
  <si>
    <t>MANT.URBANO</t>
  </si>
  <si>
    <t>CT1002746</t>
  </si>
  <si>
    <t>JUAN CARLOS MARCIAL GARCIA</t>
  </si>
  <si>
    <t>RELACIONES PÚBLICAS Y COMUNICACIÓN SOCIAL</t>
  </si>
  <si>
    <t>CT1002841</t>
  </si>
  <si>
    <t>ANA LAURA LOERA DE LA CRUZ</t>
  </si>
  <si>
    <t>AUXILIAR DE COMUNICACIÓN SOCIAL</t>
  </si>
  <si>
    <t>CT1002065</t>
  </si>
  <si>
    <t>BLANCA ELIZABETH BARTOLO BARAJAS</t>
  </si>
  <si>
    <t>REPART OFC Y CARTAS</t>
  </si>
  <si>
    <t>JURIDICO</t>
  </si>
  <si>
    <t>JOSE ANTONIO GUERRA CIBRIAN</t>
  </si>
  <si>
    <t>AUXILIAR</t>
  </si>
  <si>
    <t>RICARDO PONCE OROZCO</t>
  </si>
  <si>
    <t>MODULO DE MAQUINARIA</t>
  </si>
  <si>
    <t>CT1002559</t>
  </si>
  <si>
    <t>JUAN CARLOS ALMEJO MARTINEZ</t>
  </si>
  <si>
    <t xml:space="preserve">ENCARGADO DE MODULO </t>
  </si>
  <si>
    <t>ALBERTO RAMOS CASILLAS</t>
  </si>
  <si>
    <t>EMPLEADOS</t>
  </si>
  <si>
    <t>TOTAL DE NOMINA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</si>
</sst>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-[$$-80A]* #,##0.00_-;\-[$$-80A]* #,##0.00_-;_-[$$-80A]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name val="Monotype Corsiva"/>
      <family val="4"/>
    </font>
    <font>
      <b/>
      <sz val="18"/>
      <name val="Monotype Corsiva"/>
      <family val="4"/>
    </font>
    <font>
      <b/>
      <sz val="12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7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9"/>
      <name val="Arial"/>
      <family val="2"/>
    </font>
    <font>
      <sz val="6"/>
      <color theme="1"/>
      <name val="Calibri"/>
      <family val="2"/>
      <scheme val="minor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11"/>
      <name val="Arial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</cellStyleXfs>
  <cellXfs count="441">
    <xf numFmtId="0" fontId="0" fillId="0" borderId="0" xfId="0"/>
    <xf numFmtId="0" fontId="4" fillId="0" borderId="0" xfId="2" quotePrefix="1" applyFont="1" applyBorder="1" applyAlignment="1">
      <alignment horizontal="center"/>
    </xf>
    <xf numFmtId="49" fontId="0" fillId="0" borderId="0" xfId="0" applyNumberFormat="1" applyAlignment="1">
      <alignment horizontal="left"/>
    </xf>
    <xf numFmtId="0" fontId="5" fillId="0" borderId="0" xfId="2" applyFont="1" applyBorder="1" applyAlignment="1">
      <alignment horizontal="center"/>
    </xf>
    <xf numFmtId="0" fontId="6" fillId="0" borderId="0" xfId="2" applyFont="1" applyBorder="1"/>
    <xf numFmtId="0" fontId="3" fillId="0" borderId="0" xfId="2" applyBorder="1"/>
    <xf numFmtId="0" fontId="7" fillId="0" borderId="0" xfId="2" applyFont="1" applyAlignment="1">
      <alignment wrapText="1"/>
    </xf>
    <xf numFmtId="0" fontId="3" fillId="0" borderId="0" xfId="2" applyFill="1" applyBorder="1" applyAlignment="1">
      <alignment wrapText="1"/>
    </xf>
    <xf numFmtId="0" fontId="3" fillId="0" borderId="0" xfId="2" applyBorder="1" applyAlignment="1">
      <alignment wrapText="1"/>
    </xf>
    <xf numFmtId="0" fontId="8" fillId="0" borderId="0" xfId="2" quotePrefix="1" applyFont="1" applyBorder="1" applyAlignment="1">
      <alignment horizontal="left"/>
    </xf>
    <xf numFmtId="0" fontId="6" fillId="0" borderId="0" xfId="2" applyFont="1" applyBorder="1" applyAlignment="1">
      <alignment horizontal="center"/>
    </xf>
    <xf numFmtId="0" fontId="8" fillId="0" borderId="0" xfId="2" applyFont="1" applyBorder="1" applyAlignment="1">
      <alignment horizontal="left" wrapText="1"/>
    </xf>
    <xf numFmtId="0" fontId="9" fillId="0" borderId="1" xfId="2" applyFont="1" applyBorder="1" applyAlignment="1"/>
    <xf numFmtId="0" fontId="7" fillId="0" borderId="0" xfId="2" applyFont="1" applyBorder="1" applyAlignment="1">
      <alignment wrapText="1"/>
    </xf>
    <xf numFmtId="0" fontId="8" fillId="0" borderId="1" xfId="2" applyFont="1" applyBorder="1" applyAlignment="1">
      <alignment horizontal="left" wrapText="1"/>
    </xf>
    <xf numFmtId="0" fontId="9" fillId="2" borderId="2" xfId="2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horizontal="center" vertical="center" wrapText="1"/>
    </xf>
    <xf numFmtId="0" fontId="9" fillId="3" borderId="2" xfId="2" applyFont="1" applyFill="1" applyBorder="1" applyAlignment="1">
      <alignment horizontal="left" vertical="center" wrapText="1"/>
    </xf>
    <xf numFmtId="0" fontId="9" fillId="3" borderId="2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wrapText="1" shrinkToFit="1"/>
    </xf>
    <xf numFmtId="0" fontId="0" fillId="4" borderId="2" xfId="0" applyFill="1" applyBorder="1"/>
    <xf numFmtId="0" fontId="12" fillId="0" borderId="0" xfId="0" applyFont="1"/>
    <xf numFmtId="0" fontId="9" fillId="0" borderId="2" xfId="2" applyFont="1" applyFill="1" applyBorder="1" applyAlignment="1">
      <alignment horizontal="left"/>
    </xf>
    <xf numFmtId="0" fontId="7" fillId="0" borderId="2" xfId="2" applyFont="1" applyFill="1" applyBorder="1" applyAlignment="1">
      <alignment wrapText="1"/>
    </xf>
    <xf numFmtId="0" fontId="13" fillId="0" borderId="2" xfId="2" applyFont="1" applyFill="1" applyBorder="1" applyAlignment="1">
      <alignment horizontal="center"/>
    </xf>
    <xf numFmtId="44" fontId="13" fillId="0" borderId="2" xfId="3" applyFont="1" applyFill="1" applyBorder="1"/>
    <xf numFmtId="44" fontId="13" fillId="0" borderId="2" xfId="3" applyFont="1" applyFill="1" applyBorder="1" applyAlignment="1">
      <alignment wrapText="1"/>
    </xf>
    <xf numFmtId="43" fontId="13" fillId="0" borderId="2" xfId="4" applyFont="1" applyFill="1" applyBorder="1"/>
    <xf numFmtId="44" fontId="0" fillId="0" borderId="0" xfId="0" applyNumberFormat="1"/>
    <xf numFmtId="0" fontId="0" fillId="0" borderId="2" xfId="0" applyBorder="1"/>
    <xf numFmtId="43" fontId="13" fillId="0" borderId="0" xfId="4" applyFont="1" applyFill="1" applyBorder="1"/>
    <xf numFmtId="0" fontId="0" fillId="0" borderId="3" xfId="0" applyBorder="1"/>
    <xf numFmtId="0" fontId="9" fillId="0" borderId="2" xfId="0" applyFont="1" applyFill="1" applyBorder="1"/>
    <xf numFmtId="49" fontId="0" fillId="0" borderId="0" xfId="0" applyNumberFormat="1"/>
    <xf numFmtId="0" fontId="9" fillId="0" borderId="2" xfId="2" applyFont="1" applyFill="1" applyBorder="1"/>
    <xf numFmtId="0" fontId="9" fillId="0" borderId="0" xfId="2" applyFont="1" applyFill="1"/>
    <xf numFmtId="0" fontId="13" fillId="0" borderId="0" xfId="2" applyFont="1" applyFill="1"/>
    <xf numFmtId="0" fontId="7" fillId="0" borderId="0" xfId="2" applyFont="1" applyFill="1" applyAlignment="1">
      <alignment wrapText="1"/>
    </xf>
    <xf numFmtId="0" fontId="0" fillId="0" borderId="0" xfId="0" applyFill="1" applyAlignment="1">
      <alignment horizontal="center"/>
    </xf>
    <xf numFmtId="0" fontId="9" fillId="0" borderId="4" xfId="2" applyFont="1" applyFill="1" applyBorder="1"/>
    <xf numFmtId="164" fontId="9" fillId="0" borderId="5" xfId="2" applyNumberFormat="1" applyFont="1" applyFill="1" applyBorder="1"/>
    <xf numFmtId="164" fontId="9" fillId="0" borderId="5" xfId="2" applyNumberFormat="1" applyFont="1" applyFill="1" applyBorder="1" applyAlignment="1">
      <alignment wrapText="1"/>
    </xf>
    <xf numFmtId="0" fontId="9" fillId="0" borderId="0" xfId="2" applyFont="1" applyFill="1" applyBorder="1"/>
    <xf numFmtId="164" fontId="9" fillId="0" borderId="0" xfId="2" applyNumberFormat="1" applyFont="1" applyFill="1" applyBorder="1"/>
    <xf numFmtId="164" fontId="9" fillId="0" borderId="0" xfId="2" applyNumberFormat="1" applyFont="1" applyFill="1" applyBorder="1" applyAlignment="1">
      <alignment wrapText="1"/>
    </xf>
    <xf numFmtId="0" fontId="2" fillId="0" borderId="0" xfId="0" applyFont="1" applyFill="1"/>
    <xf numFmtId="0" fontId="0" fillId="0" borderId="6" xfId="0" applyFill="1" applyBorder="1"/>
    <xf numFmtId="0" fontId="14" fillId="0" borderId="6" xfId="0" applyFont="1" applyFill="1" applyBorder="1" applyAlignment="1">
      <alignment wrapText="1"/>
    </xf>
    <xf numFmtId="0" fontId="0" fillId="0" borderId="0" xfId="0" applyFill="1" applyBorder="1"/>
    <xf numFmtId="0" fontId="0" fillId="0" borderId="6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Fill="1"/>
    <xf numFmtId="0" fontId="0" fillId="0" borderId="7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49" fontId="0" fillId="0" borderId="0" xfId="0" applyNumberFormat="1" applyAlignment="1">
      <alignment horizontal="right"/>
    </xf>
    <xf numFmtId="0" fontId="0" fillId="0" borderId="0" xfId="0" applyFill="1" applyAlignment="1">
      <alignment horizontal="center"/>
    </xf>
    <xf numFmtId="0" fontId="15" fillId="0" borderId="0" xfId="0" applyFont="1" applyFill="1"/>
    <xf numFmtId="0" fontId="0" fillId="0" borderId="0" xfId="0" applyFill="1" applyAlignment="1">
      <alignment horizontal="center" wrapText="1"/>
    </xf>
    <xf numFmtId="0" fontId="4" fillId="0" borderId="0" xfId="2" quotePrefix="1" applyFont="1" applyBorder="1" applyAlignment="1"/>
    <xf numFmtId="0" fontId="5" fillId="0" borderId="0" xfId="2" applyFont="1" applyBorder="1" applyAlignment="1"/>
    <xf numFmtId="0" fontId="6" fillId="0" borderId="0" xfId="5" applyFont="1" applyFill="1" applyBorder="1"/>
    <xf numFmtId="0" fontId="3" fillId="0" borderId="0" xfId="5" applyFill="1" applyBorder="1"/>
    <xf numFmtId="0" fontId="7" fillId="0" borderId="0" xfId="5" applyFont="1" applyFill="1" applyAlignment="1">
      <alignment wrapText="1"/>
    </xf>
    <xf numFmtId="0" fontId="3" fillId="0" borderId="0" xfId="5" applyFill="1" applyBorder="1" applyAlignment="1">
      <alignment wrapText="1"/>
    </xf>
    <xf numFmtId="0" fontId="16" fillId="0" borderId="0" xfId="5" quotePrefix="1" applyFont="1" applyFill="1" applyBorder="1" applyAlignment="1">
      <alignment horizontal="left"/>
    </xf>
    <xf numFmtId="0" fontId="6" fillId="0" borderId="0" xfId="5" applyFont="1" applyFill="1" applyBorder="1" applyAlignment="1">
      <alignment horizontal="center"/>
    </xf>
    <xf numFmtId="0" fontId="7" fillId="0" borderId="0" xfId="2" applyFont="1" applyFill="1" applyBorder="1" applyAlignment="1">
      <alignment wrapText="1"/>
    </xf>
    <xf numFmtId="0" fontId="13" fillId="0" borderId="0" xfId="5" applyFont="1" applyFill="1" applyBorder="1"/>
    <xf numFmtId="0" fontId="13" fillId="0" borderId="0" xfId="5" applyFont="1" applyFill="1" applyBorder="1" applyAlignment="1">
      <alignment wrapText="1"/>
    </xf>
    <xf numFmtId="0" fontId="17" fillId="0" borderId="0" xfId="0" applyFont="1"/>
    <xf numFmtId="0" fontId="9" fillId="0" borderId="2" xfId="5" applyFont="1" applyFill="1" applyBorder="1"/>
    <xf numFmtId="0" fontId="7" fillId="0" borderId="2" xfId="5" applyFont="1" applyFill="1" applyBorder="1" applyAlignment="1">
      <alignment wrapText="1"/>
    </xf>
    <xf numFmtId="0" fontId="13" fillId="0" borderId="2" xfId="5" applyFont="1" applyFill="1" applyBorder="1" applyAlignment="1">
      <alignment horizontal="center"/>
    </xf>
    <xf numFmtId="44" fontId="13" fillId="0" borderId="2" xfId="6" applyFont="1" applyFill="1" applyBorder="1" applyAlignment="1">
      <alignment wrapText="1"/>
    </xf>
    <xf numFmtId="44" fontId="13" fillId="0" borderId="2" xfId="6" applyFont="1" applyFill="1" applyBorder="1"/>
    <xf numFmtId="43" fontId="9" fillId="0" borderId="2" xfId="7" applyFont="1" applyFill="1" applyBorder="1" applyAlignment="1">
      <alignment horizontal="center" vertical="center"/>
    </xf>
    <xf numFmtId="8" fontId="0" fillId="0" borderId="0" xfId="1" applyNumberFormat="1" applyFont="1"/>
    <xf numFmtId="44" fontId="13" fillId="0" borderId="2" xfId="8" applyFont="1" applyFill="1" applyBorder="1"/>
    <xf numFmtId="44" fontId="13" fillId="0" borderId="2" xfId="8" applyFont="1" applyFill="1" applyBorder="1" applyAlignment="1">
      <alignment wrapText="1"/>
    </xf>
    <xf numFmtId="44" fontId="13" fillId="0" borderId="2" xfId="9" applyFont="1" applyFill="1" applyBorder="1"/>
    <xf numFmtId="43" fontId="13" fillId="0" borderId="2" xfId="7" applyFont="1" applyFill="1" applyBorder="1"/>
    <xf numFmtId="16" fontId="0" fillId="0" borderId="0" xfId="0" applyNumberFormat="1"/>
    <xf numFmtId="0" fontId="9" fillId="0" borderId="0" xfId="5" applyFont="1" applyFill="1" applyBorder="1"/>
    <xf numFmtId="0" fontId="7" fillId="0" borderId="0" xfId="5" applyFont="1" applyFill="1" applyBorder="1" applyAlignment="1">
      <alignment wrapText="1"/>
    </xf>
    <xf numFmtId="0" fontId="9" fillId="0" borderId="4" xfId="5" applyFont="1" applyFill="1" applyBorder="1"/>
    <xf numFmtId="44" fontId="9" fillId="0" borderId="5" xfId="6" applyFont="1" applyFill="1" applyBorder="1"/>
    <xf numFmtId="44" fontId="9" fillId="0" borderId="5" xfId="6" applyFont="1" applyFill="1" applyBorder="1" applyAlignment="1">
      <alignment wrapText="1"/>
    </xf>
    <xf numFmtId="0" fontId="14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6" fillId="0" borderId="0" xfId="10" quotePrefix="1" applyFont="1" applyFill="1" applyBorder="1" applyAlignment="1">
      <alignment horizontal="center"/>
    </xf>
    <xf numFmtId="0" fontId="6" fillId="0" borderId="0" xfId="10" quotePrefix="1" applyFont="1" applyFill="1" applyBorder="1" applyAlignment="1"/>
    <xf numFmtId="0" fontId="13" fillId="0" borderId="0" xfId="10" applyFont="1" applyFill="1" applyBorder="1"/>
    <xf numFmtId="44" fontId="13" fillId="0" borderId="0" xfId="9" applyFont="1" applyFill="1" applyBorder="1"/>
    <xf numFmtId="44" fontId="13" fillId="0" borderId="0" xfId="9" applyFont="1" applyFill="1" applyBorder="1" applyAlignment="1">
      <alignment wrapText="1"/>
    </xf>
    <xf numFmtId="0" fontId="9" fillId="0" borderId="2" xfId="10" applyFont="1" applyFill="1" applyBorder="1"/>
    <xf numFmtId="0" fontId="7" fillId="0" borderId="2" xfId="10" applyFont="1" applyFill="1" applyBorder="1" applyAlignment="1">
      <alignment wrapText="1"/>
    </xf>
    <xf numFmtId="0" fontId="13" fillId="0" borderId="2" xfId="10" applyFont="1" applyFill="1" applyBorder="1" applyAlignment="1">
      <alignment horizontal="center"/>
    </xf>
    <xf numFmtId="44" fontId="13" fillId="0" borderId="2" xfId="9" applyFont="1" applyFill="1" applyBorder="1" applyAlignment="1">
      <alignment wrapText="1"/>
    </xf>
    <xf numFmtId="44" fontId="13" fillId="0" borderId="9" xfId="9" applyFont="1" applyFill="1" applyBorder="1"/>
    <xf numFmtId="43" fontId="13" fillId="0" borderId="2" xfId="11" applyFont="1" applyFill="1" applyBorder="1"/>
    <xf numFmtId="0" fontId="9" fillId="0" borderId="0" xfId="10" applyFont="1" applyFill="1" applyBorder="1"/>
    <xf numFmtId="0" fontId="7" fillId="0" borderId="0" xfId="10" applyFont="1" applyFill="1" applyBorder="1" applyAlignment="1">
      <alignment wrapText="1"/>
    </xf>
    <xf numFmtId="0" fontId="9" fillId="0" borderId="4" xfId="10" applyFont="1" applyFill="1" applyBorder="1"/>
    <xf numFmtId="44" fontId="9" fillId="0" borderId="5" xfId="9" applyFont="1" applyFill="1" applyBorder="1"/>
    <xf numFmtId="44" fontId="9" fillId="0" borderId="5" xfId="9" applyFont="1" applyFill="1" applyBorder="1" applyAlignment="1">
      <alignment wrapText="1"/>
    </xf>
    <xf numFmtId="44" fontId="9" fillId="0" borderId="10" xfId="9" applyFont="1" applyFill="1" applyBorder="1"/>
    <xf numFmtId="0" fontId="6" fillId="0" borderId="0" xfId="12" applyFont="1" applyFill="1" applyBorder="1" applyAlignment="1">
      <alignment horizontal="center"/>
    </xf>
    <xf numFmtId="0" fontId="6" fillId="0" borderId="0" xfId="12" applyFont="1" applyFill="1" applyBorder="1" applyAlignment="1">
      <alignment horizontal="center"/>
    </xf>
    <xf numFmtId="0" fontId="6" fillId="0" borderId="0" xfId="12" applyFont="1" applyFill="1" applyBorder="1" applyAlignment="1"/>
    <xf numFmtId="0" fontId="18" fillId="0" borderId="0" xfId="2" applyFont="1" applyBorder="1" applyAlignment="1">
      <alignment horizontal="left" wrapText="1"/>
    </xf>
    <xf numFmtId="0" fontId="13" fillId="0" borderId="0" xfId="12" applyFont="1" applyFill="1" applyBorder="1"/>
    <xf numFmtId="44" fontId="13" fillId="0" borderId="0" xfId="13" applyFont="1" applyFill="1" applyBorder="1"/>
    <xf numFmtId="44" fontId="13" fillId="0" borderId="0" xfId="13" applyFont="1" applyFill="1" applyBorder="1" applyAlignment="1">
      <alignment wrapText="1"/>
    </xf>
    <xf numFmtId="0" fontId="18" fillId="0" borderId="1" xfId="2" applyFont="1" applyBorder="1" applyAlignment="1">
      <alignment horizontal="left" wrapText="1"/>
    </xf>
    <xf numFmtId="0" fontId="9" fillId="0" borderId="2" xfId="14" applyFont="1" applyFill="1" applyBorder="1"/>
    <xf numFmtId="0" fontId="7" fillId="0" borderId="2" xfId="12" applyFont="1" applyFill="1" applyBorder="1" applyAlignment="1">
      <alignment wrapText="1"/>
    </xf>
    <xf numFmtId="0" fontId="13" fillId="0" borderId="2" xfId="12" applyFont="1" applyFill="1" applyBorder="1" applyAlignment="1">
      <alignment horizontal="center"/>
    </xf>
    <xf numFmtId="44" fontId="13" fillId="0" borderId="2" xfId="15" applyFont="1" applyFill="1" applyBorder="1"/>
    <xf numFmtId="44" fontId="13" fillId="0" borderId="2" xfId="15" applyFont="1" applyFill="1" applyBorder="1" applyAlignment="1">
      <alignment wrapText="1"/>
    </xf>
    <xf numFmtId="44" fontId="13" fillId="0" borderId="2" xfId="16" applyFont="1" applyFill="1" applyBorder="1"/>
    <xf numFmtId="0" fontId="9" fillId="0" borderId="2" xfId="12" applyFont="1" applyFill="1" applyBorder="1" applyAlignment="1">
      <alignment horizontal="center" vertical="center"/>
    </xf>
    <xf numFmtId="49" fontId="0" fillId="0" borderId="0" xfId="0" applyNumberFormat="1" applyFill="1" applyAlignment="1">
      <alignment horizontal="left"/>
    </xf>
    <xf numFmtId="0" fontId="9" fillId="0" borderId="2" xfId="12" applyFont="1" applyFill="1" applyBorder="1" applyAlignment="1">
      <alignment horizontal="left"/>
    </xf>
    <xf numFmtId="43" fontId="13" fillId="0" borderId="2" xfId="17" applyFont="1" applyFill="1" applyBorder="1"/>
    <xf numFmtId="0" fontId="9" fillId="0" borderId="2" xfId="18" applyFont="1" applyFill="1" applyBorder="1" applyAlignment="1">
      <alignment horizontal="left"/>
    </xf>
    <xf numFmtId="0" fontId="7" fillId="0" borderId="2" xfId="18" applyFont="1" applyFill="1" applyBorder="1" applyAlignment="1">
      <alignment wrapText="1"/>
    </xf>
    <xf numFmtId="0" fontId="13" fillId="0" borderId="2" xfId="18" applyFont="1" applyFill="1" applyBorder="1" applyAlignment="1">
      <alignment horizontal="center"/>
    </xf>
    <xf numFmtId="44" fontId="13" fillId="0" borderId="2" xfId="18" applyNumberFormat="1" applyFont="1" applyFill="1" applyBorder="1"/>
    <xf numFmtId="0" fontId="9" fillId="0" borderId="0" xfId="12" applyFont="1" applyFill="1" applyBorder="1"/>
    <xf numFmtId="0" fontId="7" fillId="0" borderId="0" xfId="12" applyFont="1" applyFill="1" applyBorder="1" applyAlignment="1">
      <alignment wrapText="1"/>
    </xf>
    <xf numFmtId="0" fontId="9" fillId="0" borderId="4" xfId="12" applyFont="1" applyFill="1" applyBorder="1"/>
    <xf numFmtId="44" fontId="9" fillId="0" borderId="5" xfId="13" applyFont="1" applyFill="1" applyBorder="1" applyAlignment="1">
      <alignment horizontal="right"/>
    </xf>
    <xf numFmtId="0" fontId="6" fillId="0" borderId="0" xfId="14" applyFont="1" applyFill="1" applyBorder="1" applyAlignment="1">
      <alignment horizontal="center"/>
    </xf>
    <xf numFmtId="0" fontId="6" fillId="0" borderId="0" xfId="14" applyFont="1" applyFill="1" applyBorder="1" applyAlignment="1"/>
    <xf numFmtId="0" fontId="13" fillId="0" borderId="0" xfId="14" applyFont="1" applyFill="1" applyBorder="1"/>
    <xf numFmtId="44" fontId="13" fillId="0" borderId="0" xfId="20" applyFont="1" applyFill="1" applyBorder="1"/>
    <xf numFmtId="44" fontId="13" fillId="0" borderId="0" xfId="20" applyFont="1" applyFill="1" applyBorder="1" applyAlignment="1">
      <alignment wrapText="1"/>
    </xf>
    <xf numFmtId="0" fontId="7" fillId="0" borderId="2" xfId="14" applyFont="1" applyFill="1" applyBorder="1" applyAlignment="1">
      <alignment wrapText="1"/>
    </xf>
    <xf numFmtId="0" fontId="13" fillId="0" borderId="2" xfId="14" applyFont="1" applyFill="1" applyBorder="1" applyAlignment="1">
      <alignment horizontal="center"/>
    </xf>
    <xf numFmtId="44" fontId="13" fillId="0" borderId="2" xfId="21" applyFont="1" applyFill="1" applyBorder="1"/>
    <xf numFmtId="44" fontId="13" fillId="0" borderId="2" xfId="21" applyFont="1" applyFill="1" applyBorder="1" applyAlignment="1">
      <alignment wrapText="1"/>
    </xf>
    <xf numFmtId="44" fontId="13" fillId="0" borderId="2" xfId="14" applyNumberFormat="1" applyFont="1" applyFill="1" applyBorder="1"/>
    <xf numFmtId="44" fontId="13" fillId="0" borderId="2" xfId="20" applyFont="1" applyFill="1" applyBorder="1"/>
    <xf numFmtId="0" fontId="9" fillId="0" borderId="0" xfId="14" applyFont="1" applyFill="1" applyBorder="1"/>
    <xf numFmtId="0" fontId="7" fillId="0" borderId="0" xfId="14" applyFont="1" applyFill="1" applyBorder="1" applyAlignment="1">
      <alignment wrapText="1"/>
    </xf>
    <xf numFmtId="0" fontId="9" fillId="0" borderId="4" xfId="14" applyFont="1" applyFill="1" applyBorder="1"/>
    <xf numFmtId="44" fontId="9" fillId="0" borderId="5" xfId="20" applyFont="1" applyFill="1" applyBorder="1"/>
    <xf numFmtId="44" fontId="9" fillId="0" borderId="0" xfId="20" applyFont="1" applyFill="1" applyBorder="1"/>
    <xf numFmtId="44" fontId="9" fillId="0" borderId="0" xfId="20" applyFont="1" applyFill="1" applyBorder="1" applyAlignment="1">
      <alignment wrapText="1"/>
    </xf>
    <xf numFmtId="0" fontId="14" fillId="0" borderId="0" xfId="0" applyFont="1" applyFill="1" applyAlignment="1">
      <alignment horizontal="center" wrapText="1"/>
    </xf>
    <xf numFmtId="0" fontId="6" fillId="0" borderId="0" xfId="22" applyFont="1" applyFill="1" applyBorder="1"/>
    <xf numFmtId="0" fontId="3" fillId="0" borderId="0" xfId="22" applyFill="1" applyBorder="1"/>
    <xf numFmtId="0" fontId="7" fillId="0" borderId="0" xfId="22" applyFont="1" applyFill="1" applyAlignment="1">
      <alignment wrapText="1"/>
    </xf>
    <xf numFmtId="0" fontId="3" fillId="0" borderId="0" xfId="22" applyFill="1" applyBorder="1" applyAlignment="1">
      <alignment wrapText="1"/>
    </xf>
    <xf numFmtId="0" fontId="16" fillId="0" borderId="0" xfId="22" quotePrefix="1" applyFont="1" applyFill="1" applyBorder="1" applyAlignment="1">
      <alignment horizontal="left"/>
    </xf>
    <xf numFmtId="0" fontId="6" fillId="0" borderId="0" xfId="22" applyFont="1" applyFill="1" applyBorder="1" applyAlignment="1">
      <alignment horizontal="center"/>
    </xf>
    <xf numFmtId="0" fontId="13" fillId="0" borderId="0" xfId="22" applyFont="1" applyFill="1" applyBorder="1"/>
    <xf numFmtId="44" fontId="13" fillId="0" borderId="0" xfId="15" applyFont="1" applyFill="1" applyBorder="1"/>
    <xf numFmtId="44" fontId="13" fillId="0" borderId="0" xfId="15" applyFont="1" applyFill="1" applyBorder="1" applyAlignment="1">
      <alignment wrapText="1"/>
    </xf>
    <xf numFmtId="0" fontId="9" fillId="0" borderId="2" xfId="22" applyFont="1" applyFill="1" applyBorder="1"/>
    <xf numFmtId="0" fontId="7" fillId="0" borderId="2" xfId="22" applyFont="1" applyFill="1" applyBorder="1" applyAlignment="1">
      <alignment wrapText="1"/>
    </xf>
    <xf numFmtId="0" fontId="13" fillId="0" borderId="2" xfId="22" applyFont="1" applyFill="1" applyBorder="1" applyAlignment="1">
      <alignment horizontal="center"/>
    </xf>
    <xf numFmtId="44" fontId="13" fillId="0" borderId="2" xfId="22" applyNumberFormat="1" applyFont="1" applyFill="1" applyBorder="1"/>
    <xf numFmtId="0" fontId="7" fillId="0" borderId="2" xfId="22" applyFont="1" applyFill="1" applyBorder="1" applyAlignment="1">
      <alignment horizontal="left" vertical="center" wrapText="1"/>
    </xf>
    <xf numFmtId="0" fontId="7" fillId="0" borderId="2" xfId="22" applyFont="1" applyFill="1" applyBorder="1" applyAlignment="1">
      <alignment horizontal="left" wrapText="1"/>
    </xf>
    <xf numFmtId="0" fontId="9" fillId="0" borderId="0" xfId="22" applyFont="1" applyFill="1" applyBorder="1"/>
    <xf numFmtId="0" fontId="7" fillId="0" borderId="0" xfId="22" applyFont="1" applyFill="1" applyBorder="1" applyAlignment="1">
      <alignment wrapText="1"/>
    </xf>
    <xf numFmtId="0" fontId="9" fillId="0" borderId="4" xfId="22" applyFont="1" applyFill="1" applyBorder="1"/>
    <xf numFmtId="44" fontId="9" fillId="0" borderId="11" xfId="15" applyFont="1" applyFill="1" applyBorder="1"/>
    <xf numFmtId="44" fontId="9" fillId="0" borderId="0" xfId="15" applyFont="1" applyFill="1" applyBorder="1"/>
    <xf numFmtId="44" fontId="9" fillId="0" borderId="0" xfId="15" applyFont="1" applyFill="1" applyBorder="1" applyAlignment="1">
      <alignment wrapText="1"/>
    </xf>
    <xf numFmtId="0" fontId="6" fillId="0" borderId="0" xfId="19" applyFont="1" applyFill="1" applyBorder="1" applyAlignment="1">
      <alignment horizontal="center"/>
    </xf>
    <xf numFmtId="0" fontId="6" fillId="0" borderId="0" xfId="19" applyFont="1" applyFill="1" applyBorder="1" applyAlignment="1"/>
    <xf numFmtId="0" fontId="13" fillId="0" borderId="0" xfId="19" applyFont="1" applyFill="1" applyBorder="1"/>
    <xf numFmtId="44" fontId="13" fillId="0" borderId="0" xfId="23" applyFont="1" applyFill="1" applyBorder="1"/>
    <xf numFmtId="44" fontId="13" fillId="0" borderId="0" xfId="23" applyFont="1" applyFill="1" applyBorder="1" applyAlignment="1">
      <alignment wrapText="1"/>
    </xf>
    <xf numFmtId="0" fontId="9" fillId="0" borderId="2" xfId="19" applyFont="1" applyFill="1" applyBorder="1"/>
    <xf numFmtId="0" fontId="7" fillId="0" borderId="2" xfId="19" applyFont="1" applyFill="1" applyBorder="1" applyAlignment="1">
      <alignment wrapText="1"/>
    </xf>
    <xf numFmtId="0" fontId="13" fillId="0" borderId="2" xfId="0" applyFont="1" applyFill="1" applyBorder="1" applyAlignment="1">
      <alignment horizontal="center"/>
    </xf>
    <xf numFmtId="44" fontId="13" fillId="0" borderId="2" xfId="19" applyNumberFormat="1" applyFont="1" applyFill="1" applyBorder="1"/>
    <xf numFmtId="0" fontId="13" fillId="0" borderId="2" xfId="19" applyFont="1" applyFill="1" applyBorder="1" applyAlignment="1">
      <alignment horizontal="center"/>
    </xf>
    <xf numFmtId="44" fontId="13" fillId="0" borderId="2" xfId="23" applyFont="1" applyFill="1" applyBorder="1"/>
    <xf numFmtId="44" fontId="13" fillId="0" borderId="2" xfId="23" applyFont="1" applyFill="1" applyBorder="1" applyAlignment="1">
      <alignment wrapText="1"/>
    </xf>
    <xf numFmtId="0" fontId="9" fillId="0" borderId="2" xfId="24" applyFont="1" applyFill="1" applyBorder="1" applyAlignment="1">
      <alignment horizontal="left"/>
    </xf>
    <xf numFmtId="0" fontId="7" fillId="0" borderId="2" xfId="24" applyFont="1" applyFill="1" applyBorder="1" applyAlignment="1">
      <alignment wrapText="1"/>
    </xf>
    <xf numFmtId="0" fontId="13" fillId="0" borderId="2" xfId="24" applyFont="1" applyFill="1" applyBorder="1" applyAlignment="1">
      <alignment horizontal="center"/>
    </xf>
    <xf numFmtId="44" fontId="13" fillId="4" borderId="2" xfId="25" applyFont="1" applyFill="1" applyBorder="1"/>
    <xf numFmtId="44" fontId="13" fillId="0" borderId="2" xfId="25" applyFont="1" applyFill="1" applyBorder="1"/>
    <xf numFmtId="44" fontId="13" fillId="0" borderId="2" xfId="25" applyFont="1" applyFill="1" applyBorder="1" applyAlignment="1">
      <alignment wrapText="1"/>
    </xf>
    <xf numFmtId="0" fontId="9" fillId="0" borderId="2" xfId="19" applyFont="1" applyFill="1" applyBorder="1" applyAlignment="1">
      <alignment vertical="center"/>
    </xf>
    <xf numFmtId="0" fontId="9" fillId="4" borderId="2" xfId="19" applyFont="1" applyFill="1" applyBorder="1" applyAlignment="1">
      <alignment horizontal="left"/>
    </xf>
    <xf numFmtId="0" fontId="7" fillId="4" borderId="2" xfId="19" applyFont="1" applyFill="1" applyBorder="1" applyAlignment="1">
      <alignment wrapText="1"/>
    </xf>
    <xf numFmtId="0" fontId="9" fillId="0" borderId="0" xfId="19" applyFont="1" applyFill="1"/>
    <xf numFmtId="0" fontId="13" fillId="0" borderId="0" xfId="19" applyFont="1" applyFill="1"/>
    <xf numFmtId="0" fontId="7" fillId="0" borderId="0" xfId="19" applyFont="1" applyFill="1" applyBorder="1" applyAlignment="1">
      <alignment wrapText="1"/>
    </xf>
    <xf numFmtId="0" fontId="9" fillId="0" borderId="12" xfId="19" applyFont="1" applyFill="1" applyBorder="1"/>
    <xf numFmtId="44" fontId="9" fillId="0" borderId="13" xfId="23" applyFont="1" applyFill="1" applyBorder="1" applyAlignment="1">
      <alignment horizontal="center"/>
    </xf>
    <xf numFmtId="0" fontId="9" fillId="0" borderId="0" xfId="19" applyFont="1" applyFill="1" applyBorder="1"/>
    <xf numFmtId="44" fontId="9" fillId="0" borderId="0" xfId="23" applyFont="1" applyFill="1" applyBorder="1" applyAlignment="1">
      <alignment horizontal="center"/>
    </xf>
    <xf numFmtId="44" fontId="9" fillId="0" borderId="0" xfId="23" applyFont="1" applyFill="1" applyBorder="1" applyAlignment="1">
      <alignment horizontal="center" wrapText="1"/>
    </xf>
    <xf numFmtId="0" fontId="6" fillId="0" borderId="0" xfId="26" applyFont="1" applyFill="1" applyBorder="1"/>
    <xf numFmtId="0" fontId="3" fillId="0" borderId="0" xfId="26" applyFill="1" applyBorder="1"/>
    <xf numFmtId="0" fontId="7" fillId="0" borderId="0" xfId="26" applyFont="1" applyFill="1" applyAlignment="1">
      <alignment wrapText="1"/>
    </xf>
    <xf numFmtId="0" fontId="3" fillId="0" borderId="0" xfId="26" applyFill="1" applyBorder="1" applyAlignment="1">
      <alignment wrapText="1"/>
    </xf>
    <xf numFmtId="0" fontId="16" fillId="0" borderId="0" xfId="26" quotePrefix="1" applyFont="1" applyFill="1" applyBorder="1" applyAlignment="1">
      <alignment horizontal="left"/>
    </xf>
    <xf numFmtId="0" fontId="6" fillId="0" borderId="0" xfId="26" applyFont="1" applyFill="1" applyBorder="1" applyAlignment="1">
      <alignment horizontal="center"/>
    </xf>
    <xf numFmtId="0" fontId="13" fillId="0" borderId="0" xfId="26" applyFont="1" applyFill="1" applyBorder="1"/>
    <xf numFmtId="44" fontId="13" fillId="0" borderId="0" xfId="8" applyFont="1" applyFill="1" applyBorder="1"/>
    <xf numFmtId="44" fontId="13" fillId="0" borderId="0" xfId="8" applyFont="1" applyFill="1" applyBorder="1" applyAlignment="1">
      <alignment wrapText="1"/>
    </xf>
    <xf numFmtId="0" fontId="9" fillId="0" borderId="2" xfId="26" applyFont="1" applyFill="1" applyBorder="1" applyAlignment="1">
      <alignment horizontal="left"/>
    </xf>
    <xf numFmtId="0" fontId="7" fillId="0" borderId="2" xfId="26" applyFont="1" applyFill="1" applyBorder="1" applyAlignment="1">
      <alignment wrapText="1"/>
    </xf>
    <xf numFmtId="0" fontId="13" fillId="0" borderId="2" xfId="26" applyFont="1" applyFill="1" applyBorder="1" applyAlignment="1">
      <alignment horizontal="center"/>
    </xf>
    <xf numFmtId="44" fontId="13" fillId="0" borderId="2" xfId="26" applyNumberFormat="1" applyFont="1" applyFill="1" applyBorder="1"/>
    <xf numFmtId="0" fontId="9" fillId="0" borderId="2" xfId="26" applyFont="1" applyFill="1" applyBorder="1"/>
    <xf numFmtId="0" fontId="7" fillId="0" borderId="0" xfId="26" applyFont="1" applyFill="1" applyBorder="1" applyAlignment="1">
      <alignment wrapText="1"/>
    </xf>
    <xf numFmtId="0" fontId="9" fillId="0" borderId="4" xfId="26" applyFont="1" applyFill="1" applyBorder="1"/>
    <xf numFmtId="44" fontId="9" fillId="0" borderId="5" xfId="8" applyFont="1" applyFill="1" applyBorder="1"/>
    <xf numFmtId="0" fontId="6" fillId="0" borderId="0" xfId="18" applyFont="1" applyFill="1" applyBorder="1" applyAlignment="1">
      <alignment horizontal="center"/>
    </xf>
    <xf numFmtId="0" fontId="6" fillId="0" borderId="0" xfId="18" applyFont="1" applyFill="1" applyBorder="1" applyAlignment="1"/>
    <xf numFmtId="0" fontId="13" fillId="0" borderId="0" xfId="18" applyFont="1" applyFill="1" applyBorder="1"/>
    <xf numFmtId="44" fontId="13" fillId="0" borderId="0" xfId="21" applyFont="1" applyFill="1" applyBorder="1"/>
    <xf numFmtId="44" fontId="13" fillId="0" borderId="0" xfId="21" applyFont="1" applyFill="1" applyBorder="1" applyAlignment="1">
      <alignment wrapText="1"/>
    </xf>
    <xf numFmtId="0" fontId="9" fillId="0" borderId="2" xfId="18" applyFont="1" applyFill="1" applyBorder="1"/>
    <xf numFmtId="0" fontId="9" fillId="0" borderId="0" xfId="18" applyFont="1" applyFill="1" applyBorder="1"/>
    <xf numFmtId="0" fontId="7" fillId="0" borderId="0" xfId="18" applyFont="1" applyFill="1" applyBorder="1" applyAlignment="1">
      <alignment wrapText="1"/>
    </xf>
    <xf numFmtId="0" fontId="9" fillId="0" borderId="4" xfId="18" applyFont="1" applyFill="1" applyBorder="1"/>
    <xf numFmtId="44" fontId="9" fillId="0" borderId="5" xfId="21" applyFont="1" applyFill="1" applyBorder="1"/>
    <xf numFmtId="44" fontId="0" fillId="0" borderId="0" xfId="0" applyNumberFormat="1" applyFill="1"/>
    <xf numFmtId="44" fontId="9" fillId="0" borderId="5" xfId="21" applyFont="1" applyFill="1" applyBorder="1" applyAlignment="1">
      <alignment wrapText="1"/>
    </xf>
    <xf numFmtId="0" fontId="6" fillId="0" borderId="0" xfId="27" applyFont="1" applyFill="1" applyBorder="1"/>
    <xf numFmtId="0" fontId="3" fillId="0" borderId="0" xfId="27" applyFill="1" applyBorder="1"/>
    <xf numFmtId="0" fontId="7" fillId="0" borderId="0" xfId="27" applyFont="1" applyFill="1" applyAlignment="1">
      <alignment wrapText="1"/>
    </xf>
    <xf numFmtId="0" fontId="3" fillId="0" borderId="0" xfId="27" applyFill="1" applyBorder="1" applyAlignment="1">
      <alignment wrapText="1"/>
    </xf>
    <xf numFmtId="0" fontId="16" fillId="0" borderId="0" xfId="27" quotePrefix="1" applyFont="1" applyFill="1" applyBorder="1" applyAlignment="1">
      <alignment horizontal="left"/>
    </xf>
    <xf numFmtId="0" fontId="6" fillId="0" borderId="0" xfId="27" applyFont="1" applyFill="1" applyAlignment="1">
      <alignment horizontal="center"/>
    </xf>
    <xf numFmtId="0" fontId="6" fillId="0" borderId="0" xfId="27" applyFont="1" applyFill="1" applyAlignment="1">
      <alignment horizontal="center"/>
    </xf>
    <xf numFmtId="0" fontId="6" fillId="0" borderId="0" xfId="27" applyFont="1" applyFill="1" applyAlignment="1"/>
    <xf numFmtId="0" fontId="13" fillId="0" borderId="0" xfId="27" applyFont="1" applyFill="1"/>
    <xf numFmtId="44" fontId="13" fillId="0" borderId="0" xfId="16" applyFont="1" applyFill="1"/>
    <xf numFmtId="44" fontId="13" fillId="0" borderId="0" xfId="16" applyFont="1" applyFill="1" applyAlignment="1">
      <alignment wrapText="1"/>
    </xf>
    <xf numFmtId="0" fontId="9" fillId="0" borderId="2" xfId="27" applyFont="1" applyFill="1" applyBorder="1" applyAlignment="1">
      <alignment horizontal="left" vertical="center"/>
    </xf>
    <xf numFmtId="0" fontId="7" fillId="0" borderId="2" xfId="27" applyFont="1" applyFill="1" applyBorder="1" applyAlignment="1">
      <alignment horizontal="left" vertical="center" wrapText="1"/>
    </xf>
    <xf numFmtId="0" fontId="13" fillId="0" borderId="2" xfId="2" applyFont="1" applyFill="1" applyBorder="1" applyAlignment="1">
      <alignment horizontal="center" vertical="center"/>
    </xf>
    <xf numFmtId="0" fontId="9" fillId="0" borderId="2" xfId="27" applyFont="1" applyFill="1" applyBorder="1" applyAlignment="1">
      <alignment horizontal="center" vertical="center"/>
    </xf>
    <xf numFmtId="0" fontId="9" fillId="0" borderId="2" xfId="27" applyFont="1" applyFill="1" applyBorder="1"/>
    <xf numFmtId="0" fontId="7" fillId="0" borderId="2" xfId="27" applyFont="1" applyFill="1" applyBorder="1" applyAlignment="1">
      <alignment wrapText="1"/>
    </xf>
    <xf numFmtId="0" fontId="13" fillId="0" borderId="2" xfId="27" applyFont="1" applyFill="1" applyBorder="1" applyAlignment="1">
      <alignment horizontal="center"/>
    </xf>
    <xf numFmtId="44" fontId="13" fillId="0" borderId="2" xfId="27" applyNumberFormat="1" applyFont="1" applyFill="1" applyBorder="1"/>
    <xf numFmtId="0" fontId="9" fillId="0" borderId="0" xfId="27" applyFont="1" applyFill="1" applyBorder="1"/>
    <xf numFmtId="0" fontId="13" fillId="0" borderId="0" xfId="27" applyFont="1" applyFill="1" applyBorder="1"/>
    <xf numFmtId="0" fontId="7" fillId="0" borderId="0" xfId="27" applyFont="1" applyFill="1" applyBorder="1" applyAlignment="1">
      <alignment wrapText="1"/>
    </xf>
    <xf numFmtId="0" fontId="9" fillId="0" borderId="4" xfId="27" applyFont="1" applyFill="1" applyBorder="1"/>
    <xf numFmtId="44" fontId="9" fillId="0" borderId="5" xfId="16" applyFont="1" applyFill="1" applyBorder="1"/>
    <xf numFmtId="44" fontId="9" fillId="0" borderId="5" xfId="16" applyFont="1" applyFill="1" applyBorder="1" applyAlignment="1">
      <alignment wrapText="1"/>
    </xf>
    <xf numFmtId="44" fontId="9" fillId="0" borderId="0" xfId="16" applyFont="1" applyFill="1" applyBorder="1"/>
    <xf numFmtId="44" fontId="9" fillId="0" borderId="0" xfId="16" applyFont="1" applyFill="1" applyBorder="1" applyAlignment="1">
      <alignment wrapText="1"/>
    </xf>
    <xf numFmtId="0" fontId="9" fillId="0" borderId="0" xfId="27" applyFont="1" applyFill="1"/>
    <xf numFmtId="0" fontId="13" fillId="0" borderId="0" xfId="28" applyFont="1" applyFill="1" applyBorder="1"/>
    <xf numFmtId="44" fontId="13" fillId="0" borderId="0" xfId="29" applyFont="1" applyFill="1" applyBorder="1"/>
    <xf numFmtId="44" fontId="13" fillId="0" borderId="0" xfId="29" applyFont="1" applyFill="1" applyBorder="1" applyAlignment="1">
      <alignment wrapText="1"/>
    </xf>
    <xf numFmtId="0" fontId="9" fillId="0" borderId="2" xfId="28" applyFont="1" applyFill="1" applyBorder="1" applyAlignment="1">
      <alignment horizontal="left"/>
    </xf>
    <xf numFmtId="0" fontId="7" fillId="0" borderId="2" xfId="28" applyFont="1" applyFill="1" applyBorder="1" applyAlignment="1">
      <alignment wrapText="1"/>
    </xf>
    <xf numFmtId="0" fontId="13" fillId="0" borderId="2" xfId="28" applyFont="1" applyFill="1" applyBorder="1" applyAlignment="1">
      <alignment horizontal="center"/>
    </xf>
    <xf numFmtId="44" fontId="13" fillId="0" borderId="2" xfId="28" applyNumberFormat="1" applyFont="1" applyFill="1" applyBorder="1"/>
    <xf numFmtId="0" fontId="7" fillId="0" borderId="2" xfId="28" quotePrefix="1" applyFont="1" applyFill="1" applyBorder="1" applyAlignment="1">
      <alignment horizontal="left" wrapText="1"/>
    </xf>
    <xf numFmtId="0" fontId="9" fillId="0" borderId="0" xfId="28" applyFont="1" applyFill="1" applyBorder="1"/>
    <xf numFmtId="0" fontId="7" fillId="0" borderId="0" xfId="28" applyFont="1" applyFill="1" applyBorder="1" applyAlignment="1">
      <alignment wrapText="1"/>
    </xf>
    <xf numFmtId="0" fontId="9" fillId="0" borderId="4" xfId="28" applyFont="1" applyFill="1" applyBorder="1"/>
    <xf numFmtId="44" fontId="9" fillId="0" borderId="5" xfId="29" applyFont="1" applyFill="1" applyBorder="1"/>
    <xf numFmtId="44" fontId="9" fillId="0" borderId="5" xfId="29" applyFont="1" applyFill="1" applyBorder="1" applyAlignment="1">
      <alignment wrapText="1"/>
    </xf>
    <xf numFmtId="44" fontId="9" fillId="0" borderId="0" xfId="29" applyFont="1" applyFill="1" applyBorder="1"/>
    <xf numFmtId="44" fontId="9" fillId="0" borderId="0" xfId="29" applyFont="1" applyFill="1" applyBorder="1" applyAlignment="1">
      <alignment wrapText="1"/>
    </xf>
    <xf numFmtId="0" fontId="6" fillId="0" borderId="0" xfId="24" applyFont="1" applyFill="1" applyBorder="1"/>
    <xf numFmtId="0" fontId="3" fillId="0" borderId="0" xfId="24" applyFill="1" applyBorder="1"/>
    <xf numFmtId="0" fontId="7" fillId="0" borderId="0" xfId="24" applyFont="1" applyFill="1" applyAlignment="1">
      <alignment wrapText="1"/>
    </xf>
    <xf numFmtId="0" fontId="3" fillId="0" borderId="0" xfId="24" applyFill="1" applyBorder="1" applyAlignment="1">
      <alignment wrapText="1"/>
    </xf>
    <xf numFmtId="0" fontId="16" fillId="0" borderId="0" xfId="24" quotePrefix="1" applyFont="1" applyFill="1" applyBorder="1" applyAlignment="1">
      <alignment horizontal="left"/>
    </xf>
    <xf numFmtId="0" fontId="6" fillId="0" borderId="0" xfId="24" applyFont="1" applyFill="1" applyAlignment="1">
      <alignment horizontal="center"/>
    </xf>
    <xf numFmtId="0" fontId="8" fillId="0" borderId="0" xfId="24" applyFont="1" applyFill="1" applyAlignment="1"/>
    <xf numFmtId="0" fontId="9" fillId="0" borderId="0" xfId="2" applyFont="1" applyBorder="1" applyAlignment="1"/>
    <xf numFmtId="0" fontId="13" fillId="0" borderId="0" xfId="24" applyFont="1" applyFill="1"/>
    <xf numFmtId="44" fontId="13" fillId="0" borderId="0" xfId="30" applyFont="1" applyFill="1"/>
    <xf numFmtId="44" fontId="13" fillId="0" borderId="0" xfId="30" applyFont="1" applyFill="1" applyAlignment="1">
      <alignment wrapText="1"/>
    </xf>
    <xf numFmtId="0" fontId="9" fillId="3" borderId="2" xfId="24" applyFont="1" applyFill="1" applyBorder="1" applyAlignment="1">
      <alignment horizontal="center" vertical="center"/>
    </xf>
    <xf numFmtId="0" fontId="10" fillId="3" borderId="2" xfId="24" applyFont="1" applyFill="1" applyBorder="1" applyAlignment="1">
      <alignment horizontal="center" vertical="center" wrapText="1"/>
    </xf>
    <xf numFmtId="0" fontId="9" fillId="3" borderId="2" xfId="2" applyFont="1" applyFill="1" applyBorder="1" applyAlignment="1">
      <alignment horizontal="center" vertical="center"/>
    </xf>
    <xf numFmtId="0" fontId="9" fillId="3" borderId="2" xfId="24" applyFont="1" applyFill="1" applyBorder="1" applyAlignment="1">
      <alignment horizontal="center" vertical="center" wrapText="1"/>
    </xf>
    <xf numFmtId="0" fontId="11" fillId="3" borderId="2" xfId="24" applyFont="1" applyFill="1" applyBorder="1" applyAlignment="1">
      <alignment horizontal="center" vertical="center" wrapText="1"/>
    </xf>
    <xf numFmtId="0" fontId="11" fillId="3" borderId="2" xfId="24" applyFont="1" applyFill="1" applyBorder="1" applyAlignment="1">
      <alignment horizontal="center" vertical="center" wrapText="1" shrinkToFit="1"/>
    </xf>
    <xf numFmtId="0" fontId="9" fillId="0" borderId="2" xfId="24" applyFont="1" applyFill="1" applyBorder="1" applyAlignment="1">
      <alignment vertical="center"/>
    </xf>
    <xf numFmtId="0" fontId="13" fillId="0" borderId="2" xfId="24" applyFont="1" applyFill="1" applyBorder="1" applyAlignment="1">
      <alignment vertical="center"/>
    </xf>
    <xf numFmtId="0" fontId="7" fillId="0" borderId="2" xfId="24" applyFont="1" applyFill="1" applyBorder="1" applyAlignment="1">
      <alignment vertical="center" wrapText="1"/>
    </xf>
    <xf numFmtId="44" fontId="13" fillId="0" borderId="2" xfId="31" applyFont="1" applyFill="1" applyBorder="1" applyAlignment="1">
      <alignment vertical="center"/>
    </xf>
    <xf numFmtId="44" fontId="13" fillId="0" borderId="2" xfId="31" applyFont="1" applyFill="1" applyBorder="1" applyAlignment="1">
      <alignment vertical="center" wrapText="1"/>
    </xf>
    <xf numFmtId="165" fontId="13" fillId="0" borderId="2" xfId="31" applyNumberFormat="1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left"/>
    </xf>
    <xf numFmtId="44" fontId="13" fillId="0" borderId="2" xfId="24" applyNumberFormat="1" applyFont="1" applyFill="1" applyBorder="1"/>
    <xf numFmtId="44" fontId="13" fillId="0" borderId="2" xfId="30" applyFont="1" applyFill="1" applyBorder="1"/>
    <xf numFmtId="44" fontId="13" fillId="0" borderId="2" xfId="30" applyFont="1" applyFill="1" applyBorder="1" applyAlignment="1">
      <alignment wrapText="1"/>
    </xf>
    <xf numFmtId="0" fontId="19" fillId="0" borderId="0" xfId="0" applyFont="1" applyFill="1" applyAlignment="1"/>
    <xf numFmtId="0" fontId="7" fillId="0" borderId="2" xfId="32" applyFont="1" applyFill="1" applyBorder="1" applyAlignment="1">
      <alignment wrapText="1"/>
    </xf>
    <xf numFmtId="44" fontId="13" fillId="0" borderId="2" xfId="32" applyNumberFormat="1" applyFont="1" applyFill="1" applyBorder="1"/>
    <xf numFmtId="0" fontId="9" fillId="0" borderId="2" xfId="32" applyFont="1" applyFill="1" applyBorder="1"/>
    <xf numFmtId="0" fontId="7" fillId="0" borderId="0" xfId="24" applyFont="1" applyFill="1" applyBorder="1" applyAlignment="1">
      <alignment wrapText="1"/>
    </xf>
    <xf numFmtId="0" fontId="9" fillId="0" borderId="4" xfId="24" applyFont="1" applyFill="1" applyBorder="1"/>
    <xf numFmtId="44" fontId="9" fillId="0" borderId="5" xfId="30" applyFont="1" applyFill="1" applyBorder="1"/>
    <xf numFmtId="0" fontId="9" fillId="0" borderId="0" xfId="24" applyFont="1" applyFill="1" applyBorder="1"/>
    <xf numFmtId="44" fontId="9" fillId="0" borderId="0" xfId="30" applyFont="1" applyFill="1" applyBorder="1"/>
    <xf numFmtId="44" fontId="9" fillId="0" borderId="0" xfId="30" applyFont="1" applyFill="1" applyBorder="1" applyAlignment="1">
      <alignment wrapText="1"/>
    </xf>
    <xf numFmtId="0" fontId="9" fillId="0" borderId="0" xfId="32" applyFont="1" applyFill="1" applyBorder="1"/>
    <xf numFmtId="0" fontId="2" fillId="0" borderId="0" xfId="0" applyFont="1" applyFill="1" applyBorder="1"/>
    <xf numFmtId="0" fontId="2" fillId="0" borderId="6" xfId="0" applyFont="1" applyFill="1" applyBorder="1"/>
    <xf numFmtId="0" fontId="2" fillId="0" borderId="6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44" fontId="0" fillId="0" borderId="0" xfId="0" applyNumberFormat="1" applyFill="1" applyAlignment="1">
      <alignment horizontal="center"/>
    </xf>
    <xf numFmtId="0" fontId="5" fillId="0" borderId="0" xfId="24" applyFont="1" applyFill="1" applyBorder="1" applyAlignment="1">
      <alignment horizontal="center"/>
    </xf>
    <xf numFmtId="0" fontId="5" fillId="0" borderId="0" xfId="24" applyFont="1" applyFill="1" applyBorder="1" applyAlignment="1">
      <alignment horizontal="center" wrapText="1"/>
    </xf>
    <xf numFmtId="0" fontId="6" fillId="0" borderId="0" xfId="24" applyFont="1" applyFill="1" applyBorder="1" applyAlignment="1">
      <alignment horizontal="center"/>
    </xf>
    <xf numFmtId="0" fontId="6" fillId="0" borderId="0" xfId="24" applyFont="1" applyFill="1" applyBorder="1" applyAlignment="1">
      <alignment horizontal="center"/>
    </xf>
    <xf numFmtId="0" fontId="6" fillId="0" borderId="0" xfId="24" applyFont="1" applyFill="1" applyBorder="1" applyAlignment="1">
      <alignment horizontal="center" wrapText="1"/>
    </xf>
    <xf numFmtId="0" fontId="13" fillId="0" borderId="0" xfId="33" applyFont="1" applyFill="1" applyBorder="1"/>
    <xf numFmtId="44" fontId="13" fillId="0" borderId="0" xfId="34" applyFont="1" applyFill="1" applyBorder="1"/>
    <xf numFmtId="44" fontId="13" fillId="0" borderId="0" xfId="34" applyFont="1" applyFill="1" applyBorder="1" applyAlignment="1">
      <alignment wrapText="1"/>
    </xf>
    <xf numFmtId="0" fontId="9" fillId="0" borderId="2" xfId="33" applyFont="1" applyFill="1" applyBorder="1"/>
    <xf numFmtId="0" fontId="7" fillId="0" borderId="2" xfId="33" applyFont="1" applyFill="1" applyBorder="1" applyAlignment="1">
      <alignment wrapText="1"/>
    </xf>
    <xf numFmtId="44" fontId="13" fillId="0" borderId="2" xfId="34" applyFont="1" applyFill="1" applyBorder="1"/>
    <xf numFmtId="44" fontId="13" fillId="0" borderId="2" xfId="34" applyFont="1" applyFill="1" applyBorder="1" applyAlignment="1">
      <alignment wrapText="1"/>
    </xf>
    <xf numFmtId="44" fontId="13" fillId="0" borderId="2" xfId="33" applyNumberFormat="1" applyFont="1" applyFill="1" applyBorder="1"/>
    <xf numFmtId="0" fontId="9" fillId="0" borderId="0" xfId="33" applyFont="1" applyFill="1" applyBorder="1"/>
    <xf numFmtId="0" fontId="7" fillId="0" borderId="0" xfId="33" applyFont="1" applyFill="1" applyBorder="1" applyAlignment="1">
      <alignment wrapText="1"/>
    </xf>
    <xf numFmtId="0" fontId="9" fillId="0" borderId="4" xfId="33" applyFont="1" applyFill="1" applyBorder="1"/>
    <xf numFmtId="44" fontId="9" fillId="0" borderId="5" xfId="34" applyFont="1" applyFill="1" applyBorder="1"/>
    <xf numFmtId="0" fontId="13" fillId="0" borderId="0" xfId="33" applyFont="1" applyFill="1"/>
    <xf numFmtId="0" fontId="14" fillId="0" borderId="0" xfId="0" applyFont="1" applyFill="1" applyBorder="1" applyAlignment="1">
      <alignment wrapText="1"/>
    </xf>
    <xf numFmtId="0" fontId="6" fillId="0" borderId="0" xfId="35" applyFont="1" applyFill="1" applyAlignment="1">
      <alignment horizontal="center"/>
    </xf>
    <xf numFmtId="0" fontId="13" fillId="0" borderId="0" xfId="35" applyFont="1" applyFill="1"/>
    <xf numFmtId="44" fontId="13" fillId="0" borderId="0" xfId="25" applyFont="1" applyFill="1"/>
    <xf numFmtId="44" fontId="13" fillId="0" borderId="0" xfId="25" applyFont="1" applyFill="1" applyAlignment="1">
      <alignment wrapText="1"/>
    </xf>
    <xf numFmtId="0" fontId="9" fillId="0" borderId="0" xfId="35" applyFont="1" applyFill="1"/>
    <xf numFmtId="0" fontId="0" fillId="4" borderId="0" xfId="0" applyFill="1"/>
    <xf numFmtId="0" fontId="9" fillId="0" borderId="2" xfId="35" applyFont="1" applyFill="1" applyBorder="1"/>
    <xf numFmtId="0" fontId="13" fillId="0" borderId="2" xfId="35" applyFont="1" applyFill="1" applyBorder="1" applyAlignment="1">
      <alignment wrapText="1"/>
    </xf>
    <xf numFmtId="44" fontId="13" fillId="4" borderId="2" xfId="3" applyFont="1" applyFill="1" applyBorder="1"/>
    <xf numFmtId="49" fontId="0" fillId="4" borderId="0" xfId="0" applyNumberFormat="1" applyFill="1" applyAlignment="1">
      <alignment horizontal="left"/>
    </xf>
    <xf numFmtId="0" fontId="7" fillId="0" borderId="2" xfId="35" applyFont="1" applyFill="1" applyBorder="1" applyAlignment="1">
      <alignment wrapText="1"/>
    </xf>
    <xf numFmtId="44" fontId="13" fillId="0" borderId="2" xfId="35" applyNumberFormat="1" applyFont="1" applyFill="1" applyBorder="1"/>
    <xf numFmtId="0" fontId="9" fillId="0" borderId="0" xfId="35" applyFont="1" applyFill="1" applyBorder="1"/>
    <xf numFmtId="0" fontId="7" fillId="0" borderId="0" xfId="35" applyFont="1" applyFill="1" applyBorder="1" applyAlignment="1">
      <alignment wrapText="1"/>
    </xf>
    <xf numFmtId="44" fontId="9" fillId="0" borderId="5" xfId="25" applyFont="1" applyFill="1" applyBorder="1"/>
    <xf numFmtId="0" fontId="13" fillId="0" borderId="0" xfId="35" applyFont="1" applyFill="1" applyBorder="1"/>
    <xf numFmtId="44" fontId="9" fillId="0" borderId="0" xfId="25" applyFont="1" applyFill="1" applyBorder="1"/>
    <xf numFmtId="44" fontId="9" fillId="0" borderId="0" xfId="25" applyFont="1" applyFill="1" applyBorder="1" applyAlignment="1">
      <alignment wrapText="1"/>
    </xf>
    <xf numFmtId="0" fontId="20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wrapText="1"/>
    </xf>
    <xf numFmtId="0" fontId="13" fillId="0" borderId="0" xfId="32" applyFont="1" applyFill="1" applyBorder="1"/>
    <xf numFmtId="44" fontId="13" fillId="0" borderId="0" xfId="36" applyFont="1" applyFill="1" applyBorder="1"/>
    <xf numFmtId="44" fontId="13" fillId="0" borderId="0" xfId="36" applyFont="1" applyFill="1" applyBorder="1" applyAlignment="1">
      <alignment wrapText="1"/>
    </xf>
    <xf numFmtId="0" fontId="13" fillId="0" borderId="2" xfId="0" applyFont="1" applyBorder="1" applyAlignment="1">
      <alignment wrapText="1"/>
    </xf>
    <xf numFmtId="44" fontId="13" fillId="0" borderId="0" xfId="3" applyFont="1" applyFill="1" applyBorder="1" applyAlignment="1">
      <alignment horizontal="left"/>
    </xf>
    <xf numFmtId="44" fontId="13" fillId="0" borderId="0" xfId="3" applyFont="1" applyFill="1" applyBorder="1"/>
    <xf numFmtId="0" fontId="0" fillId="0" borderId="0" xfId="0" applyAlignment="1">
      <alignment horizontal="left"/>
    </xf>
    <xf numFmtId="0" fontId="7" fillId="0" borderId="0" xfId="32" applyFont="1" applyFill="1" applyBorder="1" applyAlignment="1">
      <alignment wrapText="1"/>
    </xf>
    <xf numFmtId="44" fontId="9" fillId="0" borderId="5" xfId="36" applyFont="1" applyFill="1" applyBorder="1"/>
    <xf numFmtId="0" fontId="13" fillId="0" borderId="0" xfId="32" applyFont="1" applyFill="1"/>
    <xf numFmtId="44" fontId="9" fillId="0" borderId="0" xfId="36" applyFont="1" applyFill="1" applyBorder="1"/>
    <xf numFmtId="44" fontId="9" fillId="0" borderId="0" xfId="36" applyFont="1" applyFill="1" applyBorder="1" applyAlignment="1">
      <alignment wrapText="1"/>
    </xf>
    <xf numFmtId="0" fontId="6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/>
    <xf numFmtId="0" fontId="9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wrapText="1"/>
    </xf>
    <xf numFmtId="44" fontId="9" fillId="0" borderId="2" xfId="0" applyNumberFormat="1" applyFont="1" applyFill="1" applyBorder="1" applyAlignment="1">
      <alignment horizontal="center"/>
    </xf>
    <xf numFmtId="0" fontId="9" fillId="0" borderId="4" xfId="0" applyFont="1" applyFill="1" applyBorder="1"/>
    <xf numFmtId="0" fontId="18" fillId="0" borderId="0" xfId="2" applyFont="1" applyBorder="1" applyAlignment="1">
      <alignment horizontal="left" wrapText="1"/>
    </xf>
    <xf numFmtId="44" fontId="13" fillId="0" borderId="9" xfId="3" applyFont="1" applyFill="1" applyBorder="1"/>
    <xf numFmtId="0" fontId="9" fillId="0" borderId="0" xfId="0" applyFont="1" applyFill="1" applyBorder="1"/>
    <xf numFmtId="0" fontId="7" fillId="0" borderId="0" xfId="0" applyFont="1" applyFill="1" applyBorder="1" applyAlignment="1">
      <alignment wrapText="1"/>
    </xf>
    <xf numFmtId="0" fontId="21" fillId="0" borderId="0" xfId="0" quotePrefix="1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44" fontId="13" fillId="0" borderId="9" xfId="6" applyFont="1" applyFill="1" applyBorder="1" applyAlignment="1">
      <alignment wrapText="1"/>
    </xf>
    <xf numFmtId="44" fontId="13" fillId="0" borderId="9" xfId="8" applyFont="1" applyFill="1" applyBorder="1"/>
    <xf numFmtId="44" fontId="13" fillId="0" borderId="9" xfId="8" applyFont="1" applyFill="1" applyBorder="1" applyAlignment="1">
      <alignment wrapText="1"/>
    </xf>
    <xf numFmtId="44" fontId="9" fillId="0" borderId="2" xfId="8" applyFont="1" applyFill="1" applyBorder="1"/>
    <xf numFmtId="44" fontId="9" fillId="0" borderId="2" xfId="8" applyFont="1" applyFill="1" applyBorder="1" applyAlignment="1">
      <alignment wrapText="1"/>
    </xf>
    <xf numFmtId="0" fontId="6" fillId="0" borderId="0" xfId="0" applyFont="1" applyFill="1" applyBorder="1"/>
    <xf numFmtId="0" fontId="0" fillId="0" borderId="0" xfId="0" quotePrefix="1" applyFill="1" applyBorder="1" applyAlignment="1">
      <alignment horizontal="left"/>
    </xf>
    <xf numFmtId="44" fontId="13" fillId="0" borderId="2" xfId="13" applyFont="1" applyFill="1" applyBorder="1"/>
    <xf numFmtId="44" fontId="13" fillId="0" borderId="2" xfId="13" applyFont="1" applyFill="1" applyBorder="1" applyAlignment="1">
      <alignment wrapText="1"/>
    </xf>
    <xf numFmtId="44" fontId="9" fillId="0" borderId="0" xfId="8" applyFont="1" applyFill="1" applyBorder="1"/>
    <xf numFmtId="44" fontId="9" fillId="0" borderId="0" xfId="8" applyFont="1" applyFill="1" applyBorder="1" applyAlignment="1">
      <alignment wrapText="1"/>
    </xf>
    <xf numFmtId="0" fontId="0" fillId="4" borderId="9" xfId="0" applyFill="1" applyBorder="1"/>
    <xf numFmtId="0" fontId="16" fillId="0" borderId="0" xfId="0" applyFont="1" applyFill="1" applyBorder="1" applyAlignment="1">
      <alignment horizontal="center"/>
    </xf>
    <xf numFmtId="49" fontId="0" fillId="4" borderId="2" xfId="0" applyNumberFormat="1" applyFill="1" applyBorder="1" applyAlignment="1">
      <alignment horizontal="left"/>
    </xf>
    <xf numFmtId="0" fontId="9" fillId="4" borderId="2" xfId="0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 wrapText="1"/>
    </xf>
    <xf numFmtId="0" fontId="13" fillId="4" borderId="2" xfId="0" applyFont="1" applyFill="1" applyBorder="1" applyAlignment="1">
      <alignment horizontal="center" vertical="center"/>
    </xf>
    <xf numFmtId="44" fontId="13" fillId="4" borderId="2" xfId="1" applyFont="1" applyFill="1" applyBorder="1" applyAlignment="1">
      <alignment horizontal="center" vertical="center"/>
    </xf>
    <xf numFmtId="44" fontId="9" fillId="4" borderId="2" xfId="1" applyFont="1" applyFill="1" applyBorder="1" applyAlignment="1">
      <alignment horizontal="center" vertical="center" wrapText="1"/>
    </xf>
    <xf numFmtId="44" fontId="11" fillId="4" borderId="2" xfId="1" applyFont="1" applyFill="1" applyBorder="1" applyAlignment="1">
      <alignment horizontal="center" vertical="center" wrapText="1"/>
    </xf>
    <xf numFmtId="49" fontId="0" fillId="4" borderId="0" xfId="0" applyNumberFormat="1" applyFill="1" applyAlignment="1">
      <alignment horizontal="right"/>
    </xf>
    <xf numFmtId="0" fontId="0" fillId="0" borderId="2" xfId="0" applyFont="1" applyBorder="1"/>
    <xf numFmtId="0" fontId="5" fillId="0" borderId="0" xfId="2" applyFont="1" applyBorder="1" applyAlignment="1">
      <alignment horizontal="center"/>
    </xf>
    <xf numFmtId="0" fontId="5" fillId="0" borderId="0" xfId="2" applyFont="1" applyBorder="1" applyAlignment="1">
      <alignment horizontal="center" wrapText="1"/>
    </xf>
    <xf numFmtId="49" fontId="0" fillId="0" borderId="0" xfId="0" applyNumberFormat="1" applyFill="1" applyBorder="1" applyAlignment="1">
      <alignment horizontal="left"/>
    </xf>
    <xf numFmtId="0" fontId="9" fillId="0" borderId="2" xfId="24" applyFont="1" applyFill="1" applyBorder="1"/>
    <xf numFmtId="0" fontId="9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/>
    </xf>
    <xf numFmtId="44" fontId="13" fillId="0" borderId="0" xfId="6" applyFont="1" applyFill="1" applyBorder="1" applyAlignment="1">
      <alignment wrapText="1"/>
    </xf>
    <xf numFmtId="0" fontId="9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 wrapText="1"/>
    </xf>
    <xf numFmtId="0" fontId="14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44" fontId="9" fillId="0" borderId="5" xfId="8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44" fontId="0" fillId="0" borderId="0" xfId="0" applyNumberFormat="1" applyFill="1" applyBorder="1"/>
    <xf numFmtId="44" fontId="0" fillId="0" borderId="0" xfId="0" applyNumberFormat="1" applyFill="1" applyBorder="1" applyAlignment="1">
      <alignment wrapText="1"/>
    </xf>
    <xf numFmtId="0" fontId="2" fillId="0" borderId="15" xfId="0" applyFont="1" applyFill="1" applyBorder="1"/>
    <xf numFmtId="0" fontId="0" fillId="0" borderId="8" xfId="0" applyFill="1" applyBorder="1"/>
    <xf numFmtId="0" fontId="0" fillId="0" borderId="8" xfId="0" applyBorder="1" applyAlignment="1">
      <alignment wrapText="1"/>
    </xf>
    <xf numFmtId="0" fontId="0" fillId="0" borderId="8" xfId="0" applyFill="1" applyBorder="1" applyAlignment="1">
      <alignment wrapText="1"/>
    </xf>
    <xf numFmtId="0" fontId="0" fillId="0" borderId="16" xfId="0" applyFill="1" applyBorder="1"/>
    <xf numFmtId="0" fontId="2" fillId="0" borderId="17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44" fontId="2" fillId="0" borderId="18" xfId="0" applyNumberFormat="1" applyFont="1" applyFill="1" applyBorder="1"/>
    <xf numFmtId="0" fontId="0" fillId="0" borderId="1" xfId="0" applyFill="1" applyBorder="1"/>
    <xf numFmtId="0" fontId="14" fillId="0" borderId="1" xfId="0" applyFont="1" applyFill="1" applyBorder="1" applyAlignment="1">
      <alignment wrapText="1"/>
    </xf>
    <xf numFmtId="44" fontId="13" fillId="0" borderId="0" xfId="30" applyFont="1" applyFill="1" applyBorder="1"/>
    <xf numFmtId="44" fontId="13" fillId="0" borderId="0" xfId="25" applyFont="1" applyFill="1" applyBorder="1"/>
    <xf numFmtId="0" fontId="14" fillId="0" borderId="0" xfId="0" applyFont="1" applyAlignment="1">
      <alignment wrapText="1"/>
    </xf>
    <xf numFmtId="0" fontId="0" fillId="0" borderId="0" xfId="0" applyBorder="1"/>
    <xf numFmtId="0" fontId="2" fillId="0" borderId="14" xfId="0" applyFont="1" applyFill="1" applyBorder="1" applyAlignment="1">
      <alignment horizontal="center"/>
    </xf>
  </cellXfs>
  <cellStyles count="37">
    <cellStyle name="Millares 2" xfId="4"/>
    <cellStyle name="Millares 4" xfId="7"/>
    <cellStyle name="Millares 5" xfId="11"/>
    <cellStyle name="Millares 6" xfId="17"/>
    <cellStyle name="Moneda" xfId="1" builtinId="4"/>
    <cellStyle name="Moneda 10" xfId="8"/>
    <cellStyle name="Moneda 11" xfId="15"/>
    <cellStyle name="Moneda 12" xfId="21"/>
    <cellStyle name="Moneda 13" xfId="16"/>
    <cellStyle name="Moneda 14" xfId="29"/>
    <cellStyle name="Moneda 15" xfId="30"/>
    <cellStyle name="Moneda 16" xfId="34"/>
    <cellStyle name="Moneda 17" xfId="25"/>
    <cellStyle name="Moneda 18" xfId="36"/>
    <cellStyle name="Moneda 19" xfId="31"/>
    <cellStyle name="Moneda 2" xfId="3"/>
    <cellStyle name="Moneda 4" xfId="6"/>
    <cellStyle name="Moneda 5" xfId="9"/>
    <cellStyle name="Moneda 6" xfId="13"/>
    <cellStyle name="Moneda 8" xfId="20"/>
    <cellStyle name="Moneda 9" xfId="23"/>
    <cellStyle name="Normal" xfId="0" builtinId="0"/>
    <cellStyle name="Normal 10" xfId="26"/>
    <cellStyle name="Normal 11" xfId="22"/>
    <cellStyle name="Normal 12" xfId="18"/>
    <cellStyle name="Normal 13" xfId="27"/>
    <cellStyle name="Normal 14" xfId="28"/>
    <cellStyle name="Normal 15" xfId="24"/>
    <cellStyle name="Normal 16" xfId="33"/>
    <cellStyle name="Normal 17" xfId="35"/>
    <cellStyle name="Normal 18" xfId="32"/>
    <cellStyle name="Normal 2" xfId="2"/>
    <cellStyle name="Normal 4" xfId="5"/>
    <cellStyle name="Normal 5" xfId="10"/>
    <cellStyle name="Normal 6" xfId="12"/>
    <cellStyle name="Normal 8" xfId="14"/>
    <cellStyle name="Normal 9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6"/>
  <sheetViews>
    <sheetView tabSelected="1" topLeftCell="B181" zoomScaleNormal="100" zoomScaleSheetLayoutView="100" workbookViewId="0">
      <selection activeCell="E181" sqref="E1:E1048576"/>
    </sheetView>
  </sheetViews>
  <sheetFormatPr baseColWidth="10" defaultRowHeight="15" x14ac:dyDescent="0.25"/>
  <cols>
    <col min="1" max="1" width="11.140625" hidden="1" customWidth="1"/>
    <col min="2" max="2" width="2.7109375" customWidth="1"/>
    <col min="3" max="3" width="36.7109375" customWidth="1"/>
    <col min="4" max="4" width="12.140625" style="438" customWidth="1"/>
    <col min="5" max="5" width="7.5703125" customWidth="1"/>
    <col min="6" max="6" width="14.140625" customWidth="1"/>
    <col min="7" max="8" width="13" hidden="1" customWidth="1"/>
    <col min="9" max="10" width="11.85546875" style="90" customWidth="1"/>
    <col min="11" max="11" width="12.7109375" customWidth="1"/>
    <col min="12" max="12" width="10.85546875" style="90" customWidth="1"/>
    <col min="13" max="13" width="12.5703125" hidden="1" customWidth="1"/>
    <col min="14" max="14" width="12.5703125" customWidth="1"/>
    <col min="15" max="15" width="13" customWidth="1"/>
    <col min="16" max="16" width="41.5703125" customWidth="1"/>
    <col min="17" max="17" width="11.42578125" style="2"/>
  </cols>
  <sheetData>
    <row r="1" spans="1:19" ht="29.25" x14ac:dyDescent="0.5">
      <c r="C1" s="1" t="s">
        <v>0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9" ht="23.25" x14ac:dyDescent="0.35">
      <c r="C2" s="3" t="s">
        <v>1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9" ht="15.75" x14ac:dyDescent="0.25">
      <c r="C3" s="4" t="s">
        <v>2</v>
      </c>
      <c r="D3" s="6"/>
      <c r="E3" s="5"/>
      <c r="F3" s="5"/>
      <c r="G3" s="5"/>
      <c r="H3" s="5"/>
      <c r="I3" s="7"/>
      <c r="J3" s="7"/>
      <c r="K3" s="5"/>
      <c r="L3" s="8"/>
      <c r="M3" s="5"/>
      <c r="N3" s="5"/>
      <c r="O3" s="5"/>
      <c r="P3" s="9" t="s">
        <v>3</v>
      </c>
    </row>
    <row r="4" spans="1:19" ht="25.5" customHeight="1" x14ac:dyDescent="0.25">
      <c r="C4" s="10" t="s">
        <v>4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1" t="s">
        <v>5</v>
      </c>
    </row>
    <row r="5" spans="1:19" ht="18.75" customHeight="1" x14ac:dyDescent="0.25">
      <c r="C5" s="12" t="s">
        <v>6</v>
      </c>
      <c r="D5" s="13"/>
      <c r="E5" s="5"/>
      <c r="F5" s="5"/>
      <c r="G5" s="5"/>
      <c r="H5" s="5"/>
      <c r="I5" s="7"/>
      <c r="J5" s="7"/>
      <c r="K5" s="5"/>
      <c r="L5" s="8"/>
      <c r="M5" s="5"/>
      <c r="N5" s="5"/>
      <c r="O5" s="5"/>
      <c r="P5" s="14"/>
    </row>
    <row r="6" spans="1:19" ht="22.5" x14ac:dyDescent="0.25">
      <c r="C6" s="15" t="s">
        <v>7</v>
      </c>
      <c r="D6" s="16" t="s">
        <v>8</v>
      </c>
      <c r="E6" s="15" t="s">
        <v>9</v>
      </c>
      <c r="F6" s="15" t="s">
        <v>10</v>
      </c>
      <c r="G6" s="15"/>
      <c r="H6" s="15"/>
      <c r="I6" s="17" t="s">
        <v>11</v>
      </c>
      <c r="J6" s="18" t="s">
        <v>12</v>
      </c>
      <c r="K6" s="15" t="s">
        <v>13</v>
      </c>
      <c r="L6" s="16" t="s">
        <v>14</v>
      </c>
      <c r="M6" s="19" t="s">
        <v>15</v>
      </c>
      <c r="N6" s="19" t="s">
        <v>16</v>
      </c>
      <c r="O6" s="20" t="s">
        <v>17</v>
      </c>
      <c r="P6" s="15" t="s">
        <v>18</v>
      </c>
    </row>
    <row r="7" spans="1:19" ht="26.25" customHeight="1" x14ac:dyDescent="0.25">
      <c r="A7" s="21"/>
      <c r="B7" s="22"/>
      <c r="C7" s="23" t="s">
        <v>19</v>
      </c>
      <c r="D7" s="24" t="s">
        <v>20</v>
      </c>
      <c r="E7" s="25">
        <v>15</v>
      </c>
      <c r="F7" s="26">
        <v>2501.5700000000002</v>
      </c>
      <c r="G7" s="26">
        <f>F7*2</f>
        <v>5003.1400000000003</v>
      </c>
      <c r="H7" s="26">
        <f>(I7*24)*9</f>
        <v>27016.956000000006</v>
      </c>
      <c r="I7" s="27">
        <f t="shared" ref="I7:I15" si="0">F7*0.05</f>
        <v>125.07850000000002</v>
      </c>
      <c r="J7" s="27"/>
      <c r="K7" s="26">
        <v>0</v>
      </c>
      <c r="L7" s="27">
        <v>9.58</v>
      </c>
      <c r="M7" s="26">
        <v>0</v>
      </c>
      <c r="N7" s="26"/>
      <c r="O7" s="26">
        <f>F7+I7-K7+L7-M7-N7</f>
        <v>2636.2285000000002</v>
      </c>
      <c r="P7" s="28"/>
      <c r="R7" s="29"/>
    </row>
    <row r="8" spans="1:19" ht="26.25" customHeight="1" x14ac:dyDescent="0.25">
      <c r="A8" s="21"/>
      <c r="B8" s="22"/>
      <c r="C8" s="23" t="s">
        <v>21</v>
      </c>
      <c r="D8" s="24" t="s">
        <v>20</v>
      </c>
      <c r="E8" s="25">
        <v>15</v>
      </c>
      <c r="F8" s="26">
        <v>2501.5700000000002</v>
      </c>
      <c r="G8" s="26">
        <f t="shared" ref="G8:G15" si="1">F8*2</f>
        <v>5003.1400000000003</v>
      </c>
      <c r="H8" s="26">
        <f t="shared" ref="H8:H15" si="2">(I8*24)*9</f>
        <v>27016.956000000006</v>
      </c>
      <c r="I8" s="27">
        <f t="shared" si="0"/>
        <v>125.07850000000002</v>
      </c>
      <c r="J8" s="27"/>
      <c r="K8" s="26">
        <v>0</v>
      </c>
      <c r="L8" s="27">
        <v>9.58</v>
      </c>
      <c r="M8" s="26">
        <v>0</v>
      </c>
      <c r="N8" s="26"/>
      <c r="O8" s="26">
        <f t="shared" ref="O8:O15" si="3">F8+I8-K8+L8-M8-N8</f>
        <v>2636.2285000000002</v>
      </c>
      <c r="P8" s="28"/>
    </row>
    <row r="9" spans="1:19" ht="26.25" customHeight="1" x14ac:dyDescent="0.25">
      <c r="A9" s="21"/>
      <c r="B9" s="22"/>
      <c r="C9" s="23" t="s">
        <v>22</v>
      </c>
      <c r="D9" s="24" t="s">
        <v>20</v>
      </c>
      <c r="E9" s="25">
        <v>15</v>
      </c>
      <c r="F9" s="26">
        <v>2501.5700000000002</v>
      </c>
      <c r="G9" s="26">
        <f t="shared" si="1"/>
        <v>5003.1400000000003</v>
      </c>
      <c r="H9" s="26">
        <f t="shared" si="2"/>
        <v>27016.956000000006</v>
      </c>
      <c r="I9" s="27">
        <f t="shared" si="0"/>
        <v>125.07850000000002</v>
      </c>
      <c r="J9" s="27"/>
      <c r="K9" s="26">
        <v>0</v>
      </c>
      <c r="L9" s="27">
        <v>9.58</v>
      </c>
      <c r="M9" s="26">
        <v>0</v>
      </c>
      <c r="N9" s="26"/>
      <c r="O9" s="26">
        <f t="shared" si="3"/>
        <v>2636.2285000000002</v>
      </c>
      <c r="P9" s="30"/>
      <c r="Q9" s="31"/>
    </row>
    <row r="10" spans="1:19" ht="26.25" customHeight="1" x14ac:dyDescent="0.25">
      <c r="A10" s="21"/>
      <c r="B10" s="22"/>
      <c r="C10" s="23" t="s">
        <v>23</v>
      </c>
      <c r="D10" s="24" t="s">
        <v>20</v>
      </c>
      <c r="E10" s="25">
        <v>15</v>
      </c>
      <c r="F10" s="26">
        <v>2501.5700000000002</v>
      </c>
      <c r="G10" s="26">
        <f t="shared" si="1"/>
        <v>5003.1400000000003</v>
      </c>
      <c r="H10" s="26">
        <f t="shared" si="2"/>
        <v>27016.956000000006</v>
      </c>
      <c r="I10" s="27">
        <f t="shared" si="0"/>
        <v>125.07850000000002</v>
      </c>
      <c r="J10" s="27"/>
      <c r="K10" s="26">
        <v>0</v>
      </c>
      <c r="L10" s="27">
        <v>9.58</v>
      </c>
      <c r="M10" s="26">
        <v>0</v>
      </c>
      <c r="N10" s="26"/>
      <c r="O10" s="26">
        <f t="shared" si="3"/>
        <v>2636.2285000000002</v>
      </c>
      <c r="P10" s="28"/>
    </row>
    <row r="11" spans="1:19" ht="26.25" customHeight="1" x14ac:dyDescent="0.25">
      <c r="A11" s="21"/>
      <c r="B11" s="22"/>
      <c r="C11" s="23" t="s">
        <v>24</v>
      </c>
      <c r="D11" s="24" t="s">
        <v>20</v>
      </c>
      <c r="E11" s="25">
        <v>15</v>
      </c>
      <c r="F11" s="26">
        <v>2501.5700000000002</v>
      </c>
      <c r="G11" s="26">
        <f t="shared" si="1"/>
        <v>5003.1400000000003</v>
      </c>
      <c r="H11" s="26">
        <f t="shared" si="2"/>
        <v>27016.956000000006</v>
      </c>
      <c r="I11" s="27">
        <f t="shared" si="0"/>
        <v>125.07850000000002</v>
      </c>
      <c r="J11" s="27"/>
      <c r="K11" s="26">
        <v>0</v>
      </c>
      <c r="L11" s="27">
        <v>9.58</v>
      </c>
      <c r="M11" s="26">
        <v>0</v>
      </c>
      <c r="N11" s="26"/>
      <c r="O11" s="26">
        <f t="shared" si="3"/>
        <v>2636.2285000000002</v>
      </c>
      <c r="P11" s="28"/>
      <c r="R11" s="29"/>
    </row>
    <row r="12" spans="1:19" ht="26.25" customHeight="1" x14ac:dyDescent="0.25">
      <c r="A12" s="21"/>
      <c r="B12" s="22"/>
      <c r="C12" s="23" t="s">
        <v>25</v>
      </c>
      <c r="D12" s="24" t="s">
        <v>20</v>
      </c>
      <c r="E12" s="25">
        <v>15</v>
      </c>
      <c r="F12" s="26">
        <v>2501.5700000000002</v>
      </c>
      <c r="G12" s="26">
        <f t="shared" si="1"/>
        <v>5003.1400000000003</v>
      </c>
      <c r="H12" s="26">
        <f t="shared" si="2"/>
        <v>27016.956000000006</v>
      </c>
      <c r="I12" s="27">
        <f t="shared" si="0"/>
        <v>125.07850000000002</v>
      </c>
      <c r="J12" s="27"/>
      <c r="K12" s="26">
        <v>0</v>
      </c>
      <c r="L12" s="27">
        <v>9.58</v>
      </c>
      <c r="M12" s="26">
        <v>0</v>
      </c>
      <c r="N12" s="26"/>
      <c r="O12" s="26">
        <f t="shared" si="3"/>
        <v>2636.2285000000002</v>
      </c>
      <c r="P12" s="28"/>
    </row>
    <row r="13" spans="1:19" ht="26.25" customHeight="1" x14ac:dyDescent="0.25">
      <c r="A13" s="32"/>
      <c r="C13" s="33" t="s">
        <v>26</v>
      </c>
      <c r="D13" s="24" t="s">
        <v>20</v>
      </c>
      <c r="E13" s="25">
        <v>15</v>
      </c>
      <c r="F13" s="26">
        <v>2501.5700000000002</v>
      </c>
      <c r="G13" s="26">
        <f t="shared" si="1"/>
        <v>5003.1400000000003</v>
      </c>
      <c r="H13" s="26">
        <f t="shared" si="2"/>
        <v>27016.956000000006</v>
      </c>
      <c r="I13" s="27">
        <f t="shared" si="0"/>
        <v>125.07850000000002</v>
      </c>
      <c r="J13" s="27"/>
      <c r="K13" s="26">
        <v>0</v>
      </c>
      <c r="L13" s="27">
        <v>9.58</v>
      </c>
      <c r="M13" s="26">
        <v>0</v>
      </c>
      <c r="N13" s="26"/>
      <c r="O13" s="26">
        <f t="shared" si="3"/>
        <v>2636.2285000000002</v>
      </c>
      <c r="P13" s="28"/>
      <c r="R13" s="34"/>
    </row>
    <row r="14" spans="1:19" ht="26.25" customHeight="1" x14ac:dyDescent="0.25">
      <c r="A14" s="21"/>
      <c r="B14" s="22"/>
      <c r="C14" s="35" t="s">
        <v>27</v>
      </c>
      <c r="D14" s="24" t="s">
        <v>20</v>
      </c>
      <c r="E14" s="25">
        <v>15</v>
      </c>
      <c r="F14" s="26">
        <v>2501.5700000000002</v>
      </c>
      <c r="G14" s="26">
        <f t="shared" si="1"/>
        <v>5003.1400000000003</v>
      </c>
      <c r="H14" s="26">
        <f t="shared" si="2"/>
        <v>27016.956000000006</v>
      </c>
      <c r="I14" s="27">
        <f t="shared" si="0"/>
        <v>125.07850000000002</v>
      </c>
      <c r="J14" s="27"/>
      <c r="K14" s="26">
        <v>0</v>
      </c>
      <c r="L14" s="27">
        <v>9.58</v>
      </c>
      <c r="M14" s="26">
        <v>0</v>
      </c>
      <c r="N14" s="26"/>
      <c r="O14" s="26">
        <f t="shared" si="3"/>
        <v>2636.2285000000002</v>
      </c>
      <c r="P14" s="28"/>
    </row>
    <row r="15" spans="1:19" ht="26.25" customHeight="1" x14ac:dyDescent="0.25">
      <c r="A15" s="21"/>
      <c r="B15" s="22"/>
      <c r="C15" s="35" t="s">
        <v>28</v>
      </c>
      <c r="D15" s="24" t="s">
        <v>20</v>
      </c>
      <c r="E15" s="25">
        <v>15</v>
      </c>
      <c r="F15" s="26">
        <v>2501.5700000000002</v>
      </c>
      <c r="G15" s="26">
        <f t="shared" si="1"/>
        <v>5003.1400000000003</v>
      </c>
      <c r="H15" s="26">
        <f t="shared" si="2"/>
        <v>27016.956000000006</v>
      </c>
      <c r="I15" s="27">
        <f t="shared" si="0"/>
        <v>125.07850000000002</v>
      </c>
      <c r="J15" s="27"/>
      <c r="K15" s="26">
        <v>0</v>
      </c>
      <c r="L15" s="27">
        <v>9.58</v>
      </c>
      <c r="M15" s="26">
        <v>0</v>
      </c>
      <c r="N15" s="26"/>
      <c r="O15" s="26">
        <f t="shared" si="3"/>
        <v>2636.2285000000002</v>
      </c>
      <c r="P15" s="28"/>
    </row>
    <row r="16" spans="1:19" s="2" customFormat="1" ht="15.75" thickBot="1" x14ac:dyDescent="0.3">
      <c r="A16"/>
      <c r="B16"/>
      <c r="C16" s="36"/>
      <c r="D16" s="38"/>
      <c r="E16" s="40" t="s">
        <v>29</v>
      </c>
      <c r="F16" s="41">
        <f>SUM(F7:F15)</f>
        <v>22514.13</v>
      </c>
      <c r="G16" s="41"/>
      <c r="H16" s="41"/>
      <c r="I16" s="42">
        <f>SUM(I7:I15)</f>
        <v>1125.7065000000005</v>
      </c>
      <c r="J16" s="42"/>
      <c r="K16" s="41">
        <f>SUM(K7:K15)</f>
        <v>0</v>
      </c>
      <c r="L16" s="42">
        <f>SUM(L7:L15)</f>
        <v>86.22</v>
      </c>
      <c r="M16" s="41">
        <f>SUM(M7:M15)</f>
        <v>0</v>
      </c>
      <c r="N16" s="41"/>
      <c r="O16" s="41">
        <f>SUM(O7:O15)</f>
        <v>23726.056500000006</v>
      </c>
      <c r="P16" s="37"/>
      <c r="R16"/>
      <c r="S16"/>
    </row>
    <row r="17" spans="1:19" s="2" customFormat="1" ht="14.25" customHeight="1" x14ac:dyDescent="0.25">
      <c r="A17"/>
      <c r="B17"/>
      <c r="C17" s="36"/>
      <c r="D17" s="38"/>
      <c r="E17" s="43"/>
      <c r="F17" s="44"/>
      <c r="G17" s="44"/>
      <c r="H17" s="44"/>
      <c r="I17" s="45"/>
      <c r="J17" s="45"/>
      <c r="K17" s="44"/>
      <c r="L17" s="45"/>
      <c r="M17" s="44"/>
      <c r="N17" s="44"/>
      <c r="O17" s="44"/>
      <c r="P17" s="37"/>
      <c r="R17"/>
      <c r="S17"/>
    </row>
    <row r="18" spans="1:19" s="2" customFormat="1" x14ac:dyDescent="0.25">
      <c r="A18"/>
      <c r="B18"/>
      <c r="C18" s="36"/>
      <c r="D18" s="38"/>
      <c r="E18" s="43"/>
      <c r="F18" s="44"/>
      <c r="G18" s="44"/>
      <c r="H18" s="44"/>
      <c r="I18" s="45"/>
      <c r="J18" s="45"/>
      <c r="K18" s="44"/>
      <c r="L18" s="45"/>
      <c r="M18" s="44"/>
      <c r="N18" s="44"/>
      <c r="O18" s="44"/>
      <c r="P18" s="37"/>
      <c r="R18"/>
      <c r="S18"/>
    </row>
    <row r="19" spans="1:19" s="2" customFormat="1" ht="15.75" thickBot="1" x14ac:dyDescent="0.3">
      <c r="A19"/>
      <c r="B19"/>
      <c r="C19" s="46"/>
      <c r="D19" s="48"/>
      <c r="E19" s="49"/>
      <c r="F19" s="49"/>
      <c r="G19" s="47"/>
      <c r="H19" s="47"/>
      <c r="I19" s="50"/>
      <c r="J19" s="50"/>
      <c r="K19" s="47"/>
      <c r="L19" s="51"/>
      <c r="M19" s="52"/>
      <c r="N19" s="52"/>
      <c r="O19" s="49"/>
      <c r="P19" s="52"/>
      <c r="R19"/>
      <c r="S19"/>
    </row>
    <row r="20" spans="1:19" s="2" customFormat="1" x14ac:dyDescent="0.25">
      <c r="A20"/>
      <c r="B20"/>
      <c r="C20" s="46"/>
      <c r="D20" s="53"/>
      <c r="E20" s="53"/>
      <c r="F20" s="54" t="s">
        <v>31</v>
      </c>
      <c r="G20" s="55"/>
      <c r="H20" s="55"/>
      <c r="I20" s="55"/>
      <c r="J20" s="55"/>
      <c r="K20" s="55"/>
      <c r="L20" s="54"/>
      <c r="M20" s="52"/>
      <c r="N20" s="52"/>
      <c r="O20" s="55" t="s">
        <v>32</v>
      </c>
      <c r="P20" s="55"/>
      <c r="R20"/>
      <c r="S20"/>
    </row>
    <row r="21" spans="1:19" s="56" customFormat="1" x14ac:dyDescent="0.25">
      <c r="B21"/>
      <c r="C21" s="46"/>
      <c r="D21" s="57"/>
      <c r="E21" s="57"/>
      <c r="F21" s="57" t="s">
        <v>33</v>
      </c>
      <c r="G21" s="57"/>
      <c r="H21" s="57"/>
      <c r="I21" s="57"/>
      <c r="J21" s="57"/>
      <c r="K21" s="57"/>
      <c r="L21" s="57"/>
      <c r="M21" s="52"/>
      <c r="N21" s="52"/>
      <c r="O21" s="57" t="s">
        <v>34</v>
      </c>
      <c r="P21" s="57"/>
      <c r="Q21" s="2"/>
      <c r="R21"/>
      <c r="S21"/>
    </row>
    <row r="22" spans="1:19" s="2" customFormat="1" ht="15.75" x14ac:dyDescent="0.25">
      <c r="A22"/>
      <c r="B22"/>
      <c r="C22" s="58"/>
      <c r="D22" s="59"/>
      <c r="E22" s="52"/>
      <c r="F22" s="39"/>
      <c r="G22" s="39"/>
      <c r="H22" s="39"/>
      <c r="I22" s="59"/>
      <c r="J22" s="59"/>
      <c r="K22" s="39"/>
      <c r="L22" s="59"/>
      <c r="M22" s="52"/>
      <c r="N22" s="52"/>
      <c r="O22" s="39"/>
      <c r="P22" s="39"/>
      <c r="R22"/>
      <c r="S22"/>
    </row>
    <row r="23" spans="1:19" s="2" customFormat="1" ht="15.75" x14ac:dyDescent="0.25">
      <c r="A23"/>
      <c r="B23"/>
      <c r="C23" s="58"/>
      <c r="D23" s="59"/>
      <c r="E23" s="52"/>
      <c r="F23" s="39"/>
      <c r="G23" s="39"/>
      <c r="H23" s="39"/>
      <c r="I23" s="59"/>
      <c r="J23" s="59"/>
      <c r="K23" s="39"/>
      <c r="L23" s="59"/>
      <c r="M23" s="52"/>
      <c r="N23" s="52"/>
      <c r="O23" s="39"/>
      <c r="P23" s="39"/>
      <c r="R23"/>
      <c r="S23"/>
    </row>
    <row r="24" spans="1:19" s="2" customFormat="1" ht="15.75" x14ac:dyDescent="0.25">
      <c r="A24"/>
      <c r="B24"/>
      <c r="C24" s="58"/>
      <c r="D24" s="59"/>
      <c r="E24" s="52"/>
      <c r="F24" s="39"/>
      <c r="G24" s="39"/>
      <c r="H24" s="39"/>
      <c r="I24" s="59"/>
      <c r="J24" s="59"/>
      <c r="K24" s="39"/>
      <c r="L24" s="59"/>
      <c r="M24" s="52"/>
      <c r="N24" s="52"/>
      <c r="O24" s="39"/>
      <c r="P24" s="39"/>
      <c r="R24"/>
      <c r="S24"/>
    </row>
    <row r="25" spans="1:19" s="2" customFormat="1" ht="18.75" customHeight="1" x14ac:dyDescent="0.5">
      <c r="A25"/>
      <c r="B25" s="60"/>
      <c r="C25" s="1" t="s">
        <v>0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R25"/>
      <c r="S25"/>
    </row>
    <row r="26" spans="1:19" s="2" customFormat="1" ht="24" customHeight="1" x14ac:dyDescent="0.35">
      <c r="A26"/>
      <c r="B26" s="61"/>
      <c r="C26" s="3" t="s">
        <v>1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R26"/>
      <c r="S26"/>
    </row>
    <row r="27" spans="1:19" s="2" customFormat="1" ht="15.75" x14ac:dyDescent="0.25">
      <c r="A27"/>
      <c r="B27"/>
      <c r="C27" s="62" t="s">
        <v>2</v>
      </c>
      <c r="D27" s="64"/>
      <c r="E27" s="63"/>
      <c r="F27" s="63"/>
      <c r="G27" s="63"/>
      <c r="H27" s="63"/>
      <c r="I27" s="65"/>
      <c r="J27" s="65"/>
      <c r="K27" s="63"/>
      <c r="L27" s="65"/>
      <c r="M27" s="63"/>
      <c r="N27" s="63"/>
      <c r="O27" s="63"/>
      <c r="P27" s="66" t="s">
        <v>3</v>
      </c>
      <c r="R27"/>
      <c r="S27"/>
    </row>
    <row r="28" spans="1:19" s="2" customFormat="1" ht="12.75" customHeight="1" x14ac:dyDescent="0.25">
      <c r="A28"/>
      <c r="B28"/>
      <c r="C28" s="67" t="s">
        <v>35</v>
      </c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11" t="s">
        <v>5</v>
      </c>
      <c r="R28"/>
      <c r="S28"/>
    </row>
    <row r="29" spans="1:19" s="2" customFormat="1" x14ac:dyDescent="0.25">
      <c r="A29"/>
      <c r="B29"/>
      <c r="C29" s="12" t="str">
        <f>C5</f>
        <v>PERIODO DEL 1 AL 15 DE DICIEMBRE DE 2018</v>
      </c>
      <c r="D29" s="68"/>
      <c r="E29" s="69"/>
      <c r="F29" s="69"/>
      <c r="G29" s="69"/>
      <c r="H29" s="69"/>
      <c r="I29" s="70"/>
      <c r="J29" s="70"/>
      <c r="K29" s="69"/>
      <c r="L29" s="70"/>
      <c r="M29" s="69"/>
      <c r="N29" s="69"/>
      <c r="O29" s="69"/>
      <c r="P29" s="14"/>
      <c r="R29"/>
      <c r="S29"/>
    </row>
    <row r="30" spans="1:19" ht="22.5" x14ac:dyDescent="0.25">
      <c r="C30" s="15" t="s">
        <v>7</v>
      </c>
      <c r="D30" s="16" t="s">
        <v>8</v>
      </c>
      <c r="E30" s="15" t="s">
        <v>9</v>
      </c>
      <c r="F30" s="15" t="s">
        <v>10</v>
      </c>
      <c r="G30" s="15"/>
      <c r="H30" s="15"/>
      <c r="I30" s="17" t="s">
        <v>11</v>
      </c>
      <c r="J30" s="18" t="s">
        <v>12</v>
      </c>
      <c r="K30" s="15" t="s">
        <v>13</v>
      </c>
      <c r="L30" s="16" t="s">
        <v>14</v>
      </c>
      <c r="M30" s="19" t="s">
        <v>15</v>
      </c>
      <c r="N30" s="19" t="s">
        <v>16</v>
      </c>
      <c r="O30" s="20" t="s">
        <v>17</v>
      </c>
      <c r="P30" s="15" t="s">
        <v>18</v>
      </c>
    </row>
    <row r="31" spans="1:19" ht="26.25" customHeight="1" x14ac:dyDescent="0.25">
      <c r="A31" s="21" t="s">
        <v>36</v>
      </c>
      <c r="B31" s="71"/>
      <c r="C31" s="72" t="s">
        <v>30</v>
      </c>
      <c r="D31" s="73" t="s">
        <v>37</v>
      </c>
      <c r="E31" s="74">
        <v>15</v>
      </c>
      <c r="F31" s="26">
        <v>13312.35</v>
      </c>
      <c r="G31" s="26">
        <f>F31*2</f>
        <v>26624.7</v>
      </c>
      <c r="H31" s="26">
        <f>I31*24</f>
        <v>15974.820000000002</v>
      </c>
      <c r="I31" s="75">
        <f>F31*0.05</f>
        <v>665.61750000000006</v>
      </c>
      <c r="J31" s="75"/>
      <c r="K31" s="76">
        <v>2234.7399999999998</v>
      </c>
      <c r="L31" s="75">
        <v>0</v>
      </c>
      <c r="M31" s="76">
        <v>0</v>
      </c>
      <c r="N31" s="76">
        <f>145</f>
        <v>145</v>
      </c>
      <c r="O31" s="26">
        <f>F31+I31-K31+L31-M31-N31</f>
        <v>11598.227500000001</v>
      </c>
      <c r="P31" s="77"/>
      <c r="R31" s="29"/>
      <c r="S31" s="78"/>
    </row>
    <row r="32" spans="1:19" ht="26.25" customHeight="1" x14ac:dyDescent="0.25">
      <c r="A32" s="21" t="s">
        <v>38</v>
      </c>
      <c r="B32" s="22"/>
      <c r="C32" s="72" t="s">
        <v>39</v>
      </c>
      <c r="D32" s="73" t="s">
        <v>40</v>
      </c>
      <c r="E32" s="74">
        <v>15</v>
      </c>
      <c r="F32" s="26">
        <v>2463.08</v>
      </c>
      <c r="G32" s="26">
        <f>F32*2</f>
        <v>4926.16</v>
      </c>
      <c r="H32" s="26">
        <f>I32*24</f>
        <v>2955.6959999999999</v>
      </c>
      <c r="I32" s="75">
        <f>F32*0.05</f>
        <v>123.154</v>
      </c>
      <c r="J32" s="75"/>
      <c r="K32" s="79">
        <v>0</v>
      </c>
      <c r="L32" s="80">
        <v>13.77</v>
      </c>
      <c r="M32" s="81">
        <v>0</v>
      </c>
      <c r="N32" s="81">
        <v>145</v>
      </c>
      <c r="O32" s="26">
        <f>F32+I32-K32+L32-M32-N32</f>
        <v>2455.0039999999999</v>
      </c>
      <c r="P32" s="82"/>
      <c r="R32" s="83"/>
    </row>
    <row r="33" spans="1:17" ht="15.75" thickBot="1" x14ac:dyDescent="0.3">
      <c r="C33" s="84"/>
      <c r="D33" s="85"/>
      <c r="E33" s="86" t="s">
        <v>29</v>
      </c>
      <c r="F33" s="87">
        <f>SUM(F31:F32)</f>
        <v>15775.43</v>
      </c>
      <c r="G33" s="87"/>
      <c r="H33" s="87"/>
      <c r="I33" s="88">
        <f>SUM(I31:I32)</f>
        <v>788.77150000000006</v>
      </c>
      <c r="J33" s="88"/>
      <c r="K33" s="87">
        <f>SUM(K31:K32)</f>
        <v>2234.7399999999998</v>
      </c>
      <c r="L33" s="88">
        <f>SUM(L31:L32)</f>
        <v>13.77</v>
      </c>
      <c r="M33" s="87">
        <f>SUM(M31:M32)</f>
        <v>0</v>
      </c>
      <c r="N33" s="87"/>
      <c r="O33" s="87">
        <f>SUM(O31:O32)</f>
        <v>14053.231500000002</v>
      </c>
      <c r="P33" s="69"/>
    </row>
    <row r="34" spans="1:17" ht="10.5" customHeight="1" x14ac:dyDescent="0.25">
      <c r="C34" s="46"/>
      <c r="D34" s="89"/>
      <c r="E34" s="49"/>
      <c r="F34" s="52"/>
      <c r="G34" s="52"/>
      <c r="H34" s="52"/>
      <c r="K34" s="52"/>
      <c r="L34" s="91"/>
      <c r="M34" s="52"/>
      <c r="N34" s="52"/>
      <c r="O34" s="52"/>
      <c r="P34" s="52"/>
    </row>
    <row r="35" spans="1:17" ht="15.75" x14ac:dyDescent="0.25">
      <c r="C35" s="92" t="s">
        <v>41</v>
      </c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3"/>
    </row>
    <row r="36" spans="1:17" x14ac:dyDescent="0.25">
      <c r="C36" s="12" t="str">
        <f>C29</f>
        <v>PERIODO DEL 1 AL 15 DE DICIEMBRE DE 2018</v>
      </c>
      <c r="D36" s="68"/>
      <c r="E36" s="94"/>
      <c r="F36" s="95"/>
      <c r="G36" s="95"/>
      <c r="H36" s="95"/>
      <c r="I36" s="96"/>
      <c r="J36" s="96"/>
      <c r="K36" s="95"/>
      <c r="L36" s="96"/>
      <c r="M36" s="95"/>
      <c r="N36" s="95"/>
      <c r="O36" s="95"/>
      <c r="P36" s="94"/>
    </row>
    <row r="37" spans="1:17" ht="22.5" x14ac:dyDescent="0.25">
      <c r="C37" s="15" t="s">
        <v>7</v>
      </c>
      <c r="D37" s="16" t="s">
        <v>8</v>
      </c>
      <c r="E37" s="15" t="s">
        <v>9</v>
      </c>
      <c r="F37" s="15" t="s">
        <v>10</v>
      </c>
      <c r="G37" s="15"/>
      <c r="H37" s="15"/>
      <c r="I37" s="17" t="s">
        <v>11</v>
      </c>
      <c r="J37" s="18" t="s">
        <v>12</v>
      </c>
      <c r="K37" s="15" t="s">
        <v>13</v>
      </c>
      <c r="L37" s="16" t="s">
        <v>14</v>
      </c>
      <c r="M37" s="19" t="s">
        <v>15</v>
      </c>
      <c r="N37" s="19" t="s">
        <v>16</v>
      </c>
      <c r="O37" s="20" t="s">
        <v>17</v>
      </c>
      <c r="P37" s="15" t="s">
        <v>18</v>
      </c>
    </row>
    <row r="38" spans="1:17" ht="26.25" customHeight="1" x14ac:dyDescent="0.25">
      <c r="A38" s="21" t="s">
        <v>42</v>
      </c>
      <c r="C38" s="97" t="s">
        <v>43</v>
      </c>
      <c r="D38" s="98" t="s">
        <v>33</v>
      </c>
      <c r="E38" s="99">
        <v>15</v>
      </c>
      <c r="F38" s="26">
        <v>5827.5</v>
      </c>
      <c r="G38" s="26">
        <f>F38*2</f>
        <v>11655</v>
      </c>
      <c r="H38" s="26">
        <f>I38*24</f>
        <v>6993</v>
      </c>
      <c r="I38" s="75">
        <f>F38*0.05</f>
        <v>291.375</v>
      </c>
      <c r="J38" s="75"/>
      <c r="K38" s="81">
        <v>609.88</v>
      </c>
      <c r="L38" s="100">
        <v>0</v>
      </c>
      <c r="M38" s="101">
        <v>0</v>
      </c>
      <c r="N38" s="101">
        <f>145</f>
        <v>145</v>
      </c>
      <c r="O38" s="26">
        <f>F38+I38-K38+L38-M38-N38</f>
        <v>5363.9949999999999</v>
      </c>
      <c r="P38" s="102"/>
    </row>
    <row r="39" spans="1:17" ht="26.25" customHeight="1" x14ac:dyDescent="0.25">
      <c r="A39" s="21" t="s">
        <v>44</v>
      </c>
      <c r="B39" s="22"/>
      <c r="C39" s="23" t="s">
        <v>45</v>
      </c>
      <c r="D39" s="98" t="s">
        <v>46</v>
      </c>
      <c r="E39" s="99">
        <v>15</v>
      </c>
      <c r="F39" s="26">
        <v>5827.5</v>
      </c>
      <c r="G39" s="26">
        <f>F39*2</f>
        <v>11655</v>
      </c>
      <c r="H39" s="26">
        <f>I39*24</f>
        <v>6993</v>
      </c>
      <c r="I39" s="75">
        <f>F39*0.05</f>
        <v>291.375</v>
      </c>
      <c r="J39" s="75"/>
      <c r="K39" s="81">
        <v>609.88</v>
      </c>
      <c r="L39" s="100">
        <v>0</v>
      </c>
      <c r="M39" s="81">
        <v>0</v>
      </c>
      <c r="N39" s="81">
        <f>145</f>
        <v>145</v>
      </c>
      <c r="O39" s="26">
        <f>F39+I39-K39+L39-M39-N39</f>
        <v>5363.9949999999999</v>
      </c>
      <c r="P39" s="102"/>
    </row>
    <row r="40" spans="1:17" ht="15.75" thickBot="1" x14ac:dyDescent="0.3">
      <c r="C40" s="103"/>
      <c r="D40" s="104"/>
      <c r="E40" s="105" t="s">
        <v>29</v>
      </c>
      <c r="F40" s="106">
        <f>SUM(F38:F39)</f>
        <v>11655</v>
      </c>
      <c r="G40" s="106"/>
      <c r="H40" s="106"/>
      <c r="I40" s="107">
        <f>SUM(I38:I39)</f>
        <v>582.75</v>
      </c>
      <c r="J40" s="107"/>
      <c r="K40" s="106">
        <f>SUM(K38:K39)</f>
        <v>1219.76</v>
      </c>
      <c r="L40" s="107">
        <f>SUM(L38:L39)</f>
        <v>0</v>
      </c>
      <c r="M40" s="106">
        <f>SUM(M38:M39)</f>
        <v>0</v>
      </c>
      <c r="N40" s="106"/>
      <c r="O40" s="108">
        <f>SUM(O38:O39)</f>
        <v>10727.99</v>
      </c>
      <c r="P40" s="94"/>
    </row>
    <row r="41" spans="1:17" ht="15.75" x14ac:dyDescent="0.25">
      <c r="C41" s="109" t="s">
        <v>47</v>
      </c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10"/>
      <c r="O41" s="111"/>
      <c r="P41" s="112"/>
    </row>
    <row r="42" spans="1:17" x14ac:dyDescent="0.25">
      <c r="C42" s="12" t="str">
        <f>C36</f>
        <v>PERIODO DEL 1 AL 15 DE DICIEMBRE DE 2018</v>
      </c>
      <c r="D42" s="68"/>
      <c r="E42" s="113"/>
      <c r="F42" s="114"/>
      <c r="G42" s="114"/>
      <c r="H42" s="114"/>
      <c r="I42" s="115"/>
      <c r="J42" s="115"/>
      <c r="K42" s="114"/>
      <c r="L42" s="115"/>
      <c r="M42" s="114"/>
      <c r="N42" s="114"/>
      <c r="O42" s="114"/>
      <c r="P42" s="116"/>
    </row>
    <row r="43" spans="1:17" ht="22.5" x14ac:dyDescent="0.25">
      <c r="C43" s="15" t="s">
        <v>7</v>
      </c>
      <c r="D43" s="16" t="s">
        <v>8</v>
      </c>
      <c r="E43" s="15" t="s">
        <v>9</v>
      </c>
      <c r="F43" s="15" t="s">
        <v>10</v>
      </c>
      <c r="G43" s="15"/>
      <c r="H43" s="15"/>
      <c r="I43" s="17" t="s">
        <v>11</v>
      </c>
      <c r="J43" s="18" t="s">
        <v>12</v>
      </c>
      <c r="K43" s="15" t="s">
        <v>13</v>
      </c>
      <c r="L43" s="16" t="s">
        <v>14</v>
      </c>
      <c r="M43" s="19" t="s">
        <v>15</v>
      </c>
      <c r="N43" s="19" t="s">
        <v>16</v>
      </c>
      <c r="O43" s="20" t="s">
        <v>17</v>
      </c>
      <c r="P43" s="15" t="s">
        <v>18</v>
      </c>
    </row>
    <row r="44" spans="1:17" ht="26.25" customHeight="1" x14ac:dyDescent="0.25">
      <c r="A44" s="21" t="s">
        <v>48</v>
      </c>
      <c r="C44" s="117" t="s">
        <v>49</v>
      </c>
      <c r="D44" s="118" t="s">
        <v>50</v>
      </c>
      <c r="E44" s="119">
        <v>15</v>
      </c>
      <c r="F44" s="26">
        <v>5170.2299999999996</v>
      </c>
      <c r="G44" s="26">
        <f>F44*2</f>
        <v>10340.459999999999</v>
      </c>
      <c r="H44" s="26">
        <f>I44*24</f>
        <v>6204.2759999999998</v>
      </c>
      <c r="I44" s="75">
        <f>F44*0.05</f>
        <v>258.51150000000001</v>
      </c>
      <c r="J44" s="75"/>
      <c r="K44" s="120">
        <v>492.09</v>
      </c>
      <c r="L44" s="121">
        <v>0</v>
      </c>
      <c r="M44" s="122">
        <v>0</v>
      </c>
      <c r="N44" s="122">
        <v>145</v>
      </c>
      <c r="O44" s="26">
        <f>F44+I44-K44+L44-M44-N44</f>
        <v>4791.651499999999</v>
      </c>
      <c r="P44" s="123"/>
      <c r="Q44" s="124"/>
    </row>
    <row r="45" spans="1:17" ht="26.25" customHeight="1" x14ac:dyDescent="0.25">
      <c r="A45" s="21" t="s">
        <v>51</v>
      </c>
      <c r="C45" s="125" t="s">
        <v>52</v>
      </c>
      <c r="D45" s="118" t="s">
        <v>53</v>
      </c>
      <c r="E45" s="119">
        <v>15</v>
      </c>
      <c r="F45" s="26">
        <v>5170.2299999999996</v>
      </c>
      <c r="G45" s="26">
        <f>F45*2</f>
        <v>10340.459999999999</v>
      </c>
      <c r="H45" s="26">
        <f>I45*24</f>
        <v>6204.2759999999998</v>
      </c>
      <c r="I45" s="75">
        <f>F45*0.05</f>
        <v>258.51150000000001</v>
      </c>
      <c r="J45" s="75"/>
      <c r="K45" s="120">
        <v>492.09</v>
      </c>
      <c r="L45" s="121">
        <v>0</v>
      </c>
      <c r="M45" s="122">
        <v>0</v>
      </c>
      <c r="N45" s="122">
        <f>145+2468.32</f>
        <v>2613.3200000000002</v>
      </c>
      <c r="O45" s="26">
        <f t="shared" ref="O45:O47" si="4">F45+I45-K45+L45-M45-N45</f>
        <v>2323.3314999999989</v>
      </c>
      <c r="P45" s="126"/>
    </row>
    <row r="46" spans="1:17" s="52" customFormat="1" ht="26.25" customHeight="1" x14ac:dyDescent="0.25">
      <c r="A46" s="21" t="s">
        <v>54</v>
      </c>
      <c r="C46" s="127" t="s">
        <v>55</v>
      </c>
      <c r="D46" s="128" t="s">
        <v>56</v>
      </c>
      <c r="E46" s="129">
        <v>15</v>
      </c>
      <c r="F46" s="26">
        <v>2261.37</v>
      </c>
      <c r="G46" s="26"/>
      <c r="H46" s="26"/>
      <c r="I46" s="75">
        <f>F46*0.05</f>
        <v>113.0685</v>
      </c>
      <c r="J46" s="75"/>
      <c r="K46" s="79">
        <v>0</v>
      </c>
      <c r="L46" s="80">
        <v>42.74</v>
      </c>
      <c r="M46" s="81">
        <v>0</v>
      </c>
      <c r="N46" s="81">
        <v>145</v>
      </c>
      <c r="O46" s="26">
        <f t="shared" si="4"/>
        <v>2272.1784999999995</v>
      </c>
      <c r="P46" s="130"/>
      <c r="Q46" s="2"/>
    </row>
    <row r="47" spans="1:17" s="52" customFormat="1" ht="26.25" customHeight="1" x14ac:dyDescent="0.25">
      <c r="A47" s="21"/>
      <c r="C47" s="127" t="s">
        <v>57</v>
      </c>
      <c r="D47" s="128" t="s">
        <v>58</v>
      </c>
      <c r="E47" s="129"/>
      <c r="F47" s="26">
        <v>3102.45</v>
      </c>
      <c r="G47" s="26">
        <f>F47*2</f>
        <v>6204.9</v>
      </c>
      <c r="H47" s="26">
        <f>I47*24</f>
        <v>3722.94</v>
      </c>
      <c r="I47" s="75">
        <f>F47*0.05</f>
        <v>155.1225</v>
      </c>
      <c r="J47" s="75"/>
      <c r="K47" s="79">
        <v>91.04</v>
      </c>
      <c r="L47" s="80">
        <v>0</v>
      </c>
      <c r="M47" s="79">
        <v>0</v>
      </c>
      <c r="N47" s="79"/>
      <c r="O47" s="26">
        <f t="shared" si="4"/>
        <v>3166.5324999999998</v>
      </c>
      <c r="P47" s="130"/>
      <c r="Q47" s="2"/>
    </row>
    <row r="48" spans="1:17" ht="15.75" thickBot="1" x14ac:dyDescent="0.3">
      <c r="C48" s="131"/>
      <c r="D48" s="132"/>
      <c r="E48" s="133" t="s">
        <v>29</v>
      </c>
      <c r="F48" s="134">
        <f>SUM(F44:F47)</f>
        <v>15704.279999999999</v>
      </c>
      <c r="G48" s="134">
        <f t="shared" ref="G48:O48" si="5">SUM(G44:G47)</f>
        <v>26885.82</v>
      </c>
      <c r="H48" s="134">
        <f t="shared" si="5"/>
        <v>16131.492</v>
      </c>
      <c r="I48" s="134">
        <f t="shared" si="5"/>
        <v>785.21399999999994</v>
      </c>
      <c r="J48" s="134"/>
      <c r="K48" s="134">
        <f t="shared" si="5"/>
        <v>1075.22</v>
      </c>
      <c r="L48" s="134">
        <f t="shared" si="5"/>
        <v>42.74</v>
      </c>
      <c r="M48" s="134">
        <f t="shared" si="5"/>
        <v>0</v>
      </c>
      <c r="N48" s="134">
        <f t="shared" si="5"/>
        <v>2903.32</v>
      </c>
      <c r="O48" s="134">
        <f t="shared" si="5"/>
        <v>12553.693999999998</v>
      </c>
      <c r="P48" s="113"/>
    </row>
    <row r="49" spans="1:19" ht="15.75" x14ac:dyDescent="0.25">
      <c r="C49" s="135" t="s">
        <v>59</v>
      </c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6"/>
    </row>
    <row r="50" spans="1:19" x14ac:dyDescent="0.25">
      <c r="C50" s="12" t="str">
        <f>C42</f>
        <v>PERIODO DEL 1 AL 15 DE DICIEMBRE DE 2018</v>
      </c>
      <c r="D50" s="68"/>
      <c r="E50" s="137"/>
      <c r="F50" s="138"/>
      <c r="G50" s="138"/>
      <c r="H50" s="138"/>
      <c r="I50" s="139"/>
      <c r="J50" s="139"/>
      <c r="K50" s="138"/>
      <c r="L50" s="139"/>
      <c r="M50" s="138"/>
      <c r="N50" s="138"/>
      <c r="O50" s="138"/>
      <c r="P50" s="137"/>
    </row>
    <row r="51" spans="1:19" ht="22.5" x14ac:dyDescent="0.25">
      <c r="C51" s="15" t="s">
        <v>7</v>
      </c>
      <c r="D51" s="16" t="s">
        <v>8</v>
      </c>
      <c r="E51" s="15" t="s">
        <v>9</v>
      </c>
      <c r="F51" s="15" t="s">
        <v>10</v>
      </c>
      <c r="G51" s="15"/>
      <c r="H51" s="15"/>
      <c r="I51" s="17" t="s">
        <v>11</v>
      </c>
      <c r="J51" s="18" t="s">
        <v>12</v>
      </c>
      <c r="K51" s="15" t="s">
        <v>13</v>
      </c>
      <c r="L51" s="16" t="s">
        <v>14</v>
      </c>
      <c r="M51" s="19" t="s">
        <v>15</v>
      </c>
      <c r="N51" s="19" t="s">
        <v>16</v>
      </c>
      <c r="O51" s="20" t="s">
        <v>17</v>
      </c>
      <c r="P51" s="15" t="s">
        <v>18</v>
      </c>
    </row>
    <row r="52" spans="1:19" ht="23.25" customHeight="1" x14ac:dyDescent="0.25">
      <c r="A52" s="21" t="s">
        <v>60</v>
      </c>
      <c r="C52" s="117" t="s">
        <v>61</v>
      </c>
      <c r="D52" s="140" t="s">
        <v>62</v>
      </c>
      <c r="E52" s="141">
        <v>15</v>
      </c>
      <c r="F52" s="26">
        <f>241.34*15</f>
        <v>3620.1</v>
      </c>
      <c r="G52" s="26">
        <f>F52*2</f>
        <v>7240.2</v>
      </c>
      <c r="H52" s="26">
        <f>I52*24</f>
        <v>4344.12</v>
      </c>
      <c r="I52" s="75">
        <f>F52*0.05</f>
        <v>181.005</v>
      </c>
      <c r="J52" s="75"/>
      <c r="K52" s="142">
        <v>165.07</v>
      </c>
      <c r="L52" s="143">
        <v>0</v>
      </c>
      <c r="M52" s="142">
        <v>0</v>
      </c>
      <c r="N52" s="142">
        <v>145</v>
      </c>
      <c r="O52" s="26">
        <f>F52+I52-K52+L52-M52-N52</f>
        <v>3491.0349999999999</v>
      </c>
      <c r="P52" s="144"/>
    </row>
    <row r="53" spans="1:19" ht="23.25" customHeight="1" x14ac:dyDescent="0.25">
      <c r="A53" s="21" t="s">
        <v>63</v>
      </c>
      <c r="C53" s="117" t="s">
        <v>64</v>
      </c>
      <c r="D53" s="140" t="s">
        <v>65</v>
      </c>
      <c r="E53" s="141">
        <v>15</v>
      </c>
      <c r="F53" s="26">
        <v>2261.67</v>
      </c>
      <c r="G53" s="26"/>
      <c r="H53" s="26"/>
      <c r="I53" s="75">
        <f>F53*0.05</f>
        <v>113.08350000000002</v>
      </c>
      <c r="J53" s="75"/>
      <c r="K53" s="79">
        <v>0</v>
      </c>
      <c r="L53" s="80">
        <v>42.74</v>
      </c>
      <c r="M53" s="145">
        <v>0</v>
      </c>
      <c r="N53" s="145">
        <v>145</v>
      </c>
      <c r="O53" s="26">
        <f>F53+I53-K53+L53-M53-N53</f>
        <v>2272.4935</v>
      </c>
      <c r="P53" s="144"/>
    </row>
    <row r="54" spans="1:19" ht="12.75" customHeight="1" thickBot="1" x14ac:dyDescent="0.3">
      <c r="C54" s="146"/>
      <c r="D54" s="147"/>
      <c r="E54" s="148" t="s">
        <v>29</v>
      </c>
      <c r="F54" s="149">
        <f>SUM(F52:F53)</f>
        <v>5881.77</v>
      </c>
      <c r="G54" s="149">
        <f t="shared" ref="G54:O54" si="6">SUM(G52:G53)</f>
        <v>7240.2</v>
      </c>
      <c r="H54" s="149">
        <f t="shared" si="6"/>
        <v>4344.12</v>
      </c>
      <c r="I54" s="149">
        <f t="shared" si="6"/>
        <v>294.08850000000001</v>
      </c>
      <c r="J54" s="149"/>
      <c r="K54" s="149">
        <f t="shared" si="6"/>
        <v>165.07</v>
      </c>
      <c r="L54" s="149">
        <f t="shared" si="6"/>
        <v>42.74</v>
      </c>
      <c r="M54" s="149">
        <f t="shared" si="6"/>
        <v>0</v>
      </c>
      <c r="N54" s="149">
        <f t="shared" si="6"/>
        <v>290</v>
      </c>
      <c r="O54" s="149">
        <f t="shared" si="6"/>
        <v>5763.5285000000003</v>
      </c>
      <c r="P54" s="137"/>
    </row>
    <row r="55" spans="1:19" ht="12.75" customHeight="1" x14ac:dyDescent="0.25">
      <c r="C55" s="146"/>
      <c r="D55" s="147"/>
      <c r="E55" s="146"/>
      <c r="F55" s="150"/>
      <c r="G55" s="150"/>
      <c r="H55" s="150"/>
      <c r="I55" s="151"/>
      <c r="J55" s="151"/>
      <c r="K55" s="150"/>
      <c r="L55" s="151"/>
      <c r="M55" s="150"/>
      <c r="N55" s="150"/>
      <c r="O55" s="150"/>
      <c r="P55" s="137"/>
    </row>
    <row r="56" spans="1:19" ht="15.75" thickBot="1" x14ac:dyDescent="0.3">
      <c r="C56" s="46"/>
      <c r="D56" s="89"/>
      <c r="E56" s="52"/>
      <c r="F56" s="52"/>
      <c r="G56" s="52"/>
      <c r="H56" s="52"/>
      <c r="K56" s="52"/>
      <c r="L56" s="91"/>
      <c r="M56" s="52"/>
      <c r="N56" s="52"/>
      <c r="O56" s="52"/>
      <c r="P56" s="52"/>
    </row>
    <row r="57" spans="1:19" s="2" customFormat="1" x14ac:dyDescent="0.25">
      <c r="A57"/>
      <c r="B57"/>
      <c r="C57" s="46"/>
      <c r="D57" s="53"/>
      <c r="E57" s="53"/>
      <c r="F57" s="54" t="s">
        <v>31</v>
      </c>
      <c r="G57" s="55"/>
      <c r="H57" s="55"/>
      <c r="I57" s="55"/>
      <c r="J57" s="55"/>
      <c r="K57" s="55"/>
      <c r="L57" s="54"/>
      <c r="M57" s="52"/>
      <c r="N57" s="52"/>
      <c r="O57" s="55" t="s">
        <v>32</v>
      </c>
      <c r="P57" s="55"/>
      <c r="R57"/>
      <c r="S57"/>
    </row>
    <row r="58" spans="1:19" s="56" customFormat="1" x14ac:dyDescent="0.25">
      <c r="B58"/>
      <c r="C58" s="46"/>
      <c r="D58" s="57"/>
      <c r="E58" s="57"/>
      <c r="F58" s="57" t="s">
        <v>33</v>
      </c>
      <c r="G58" s="57"/>
      <c r="H58" s="57"/>
      <c r="I58" s="57"/>
      <c r="J58" s="57"/>
      <c r="K58" s="57"/>
      <c r="L58" s="57"/>
      <c r="M58" s="52"/>
      <c r="N58" s="52"/>
      <c r="O58" s="57" t="s">
        <v>34</v>
      </c>
      <c r="P58" s="57"/>
      <c r="Q58" s="2"/>
      <c r="R58"/>
      <c r="S58"/>
    </row>
    <row r="59" spans="1:19" x14ac:dyDescent="0.25">
      <c r="C59" s="46"/>
      <c r="D59" s="152"/>
      <c r="E59" s="52"/>
      <c r="F59" s="39"/>
      <c r="G59" s="39"/>
      <c r="H59" s="39"/>
      <c r="I59" s="59"/>
      <c r="J59" s="59"/>
      <c r="K59" s="39"/>
      <c r="L59" s="59"/>
      <c r="M59" s="52"/>
      <c r="N59" s="52"/>
      <c r="O59" s="39"/>
      <c r="P59" s="39"/>
    </row>
    <row r="60" spans="1:19" ht="29.25" x14ac:dyDescent="0.5">
      <c r="C60" s="1" t="s">
        <v>0</v>
      </c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9" ht="23.25" x14ac:dyDescent="0.35">
      <c r="C61" s="3" t="s">
        <v>1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9" ht="15.75" x14ac:dyDescent="0.25">
      <c r="C62" s="153" t="s">
        <v>2</v>
      </c>
      <c r="D62" s="155"/>
      <c r="E62" s="154"/>
      <c r="F62" s="154"/>
      <c r="G62" s="154"/>
      <c r="H62" s="154"/>
      <c r="I62" s="156"/>
      <c r="J62" s="156"/>
      <c r="K62" s="154"/>
      <c r="L62" s="156"/>
      <c r="M62" s="154"/>
      <c r="N62" s="154"/>
      <c r="O62" s="154"/>
      <c r="P62" s="157" t="s">
        <v>3</v>
      </c>
    </row>
    <row r="63" spans="1:19" ht="15.75" x14ac:dyDescent="0.25">
      <c r="C63" s="158" t="s">
        <v>66</v>
      </c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158"/>
      <c r="O63" s="158"/>
      <c r="P63" s="11" t="s">
        <v>5</v>
      </c>
    </row>
    <row r="64" spans="1:19" x14ac:dyDescent="0.25">
      <c r="C64" s="12" t="str">
        <f>C50</f>
        <v>PERIODO DEL 1 AL 15 DE DICIEMBRE DE 2018</v>
      </c>
      <c r="D64" s="68"/>
      <c r="E64" s="159"/>
      <c r="F64" s="160"/>
      <c r="G64" s="160"/>
      <c r="H64" s="160"/>
      <c r="I64" s="161"/>
      <c r="J64" s="161"/>
      <c r="K64" s="160"/>
      <c r="L64" s="161"/>
      <c r="M64" s="160"/>
      <c r="N64" s="160"/>
      <c r="O64" s="160"/>
      <c r="P64" s="14"/>
    </row>
    <row r="65" spans="1:18" ht="22.5" x14ac:dyDescent="0.25">
      <c r="C65" s="15" t="s">
        <v>7</v>
      </c>
      <c r="D65" s="16" t="s">
        <v>8</v>
      </c>
      <c r="E65" s="15" t="s">
        <v>9</v>
      </c>
      <c r="F65" s="15" t="s">
        <v>10</v>
      </c>
      <c r="G65" s="15"/>
      <c r="H65" s="15"/>
      <c r="I65" s="17" t="s">
        <v>11</v>
      </c>
      <c r="J65" s="18" t="s">
        <v>12</v>
      </c>
      <c r="K65" s="15" t="s">
        <v>13</v>
      </c>
      <c r="L65" s="16" t="s">
        <v>14</v>
      </c>
      <c r="M65" s="19" t="s">
        <v>15</v>
      </c>
      <c r="N65" s="19" t="s">
        <v>16</v>
      </c>
      <c r="O65" s="20" t="s">
        <v>17</v>
      </c>
      <c r="P65" s="15" t="s">
        <v>18</v>
      </c>
    </row>
    <row r="66" spans="1:18" ht="26.25" customHeight="1" x14ac:dyDescent="0.25">
      <c r="A66" s="21" t="s">
        <v>67</v>
      </c>
      <c r="C66" s="162" t="s">
        <v>68</v>
      </c>
      <c r="D66" s="163" t="s">
        <v>69</v>
      </c>
      <c r="E66" s="164">
        <v>15</v>
      </c>
      <c r="F66" s="26">
        <v>8223.23</v>
      </c>
      <c r="G66" s="26">
        <f>F66*2</f>
        <v>16446.46</v>
      </c>
      <c r="H66" s="26">
        <f>I66*24</f>
        <v>9867.8760000000002</v>
      </c>
      <c r="I66" s="75">
        <f t="shared" ref="I66" si="7">F66*0.05</f>
        <v>411.16149999999999</v>
      </c>
      <c r="J66" s="75"/>
      <c r="K66" s="120">
        <v>1118.31</v>
      </c>
      <c r="L66" s="121">
        <v>0</v>
      </c>
      <c r="M66" s="120">
        <v>0</v>
      </c>
      <c r="N66" s="120">
        <f>(2050/2)+145</f>
        <v>1170</v>
      </c>
      <c r="O66" s="26">
        <f>F66+I66-K66+L66-M66-N66</f>
        <v>6346.0815000000002</v>
      </c>
      <c r="P66" s="165"/>
    </row>
    <row r="67" spans="1:18" ht="26.25" customHeight="1" x14ac:dyDescent="0.25">
      <c r="A67" s="21" t="s">
        <v>70</v>
      </c>
      <c r="C67" s="162" t="s">
        <v>71</v>
      </c>
      <c r="D67" s="166" t="s">
        <v>72</v>
      </c>
      <c r="E67" s="164">
        <v>15</v>
      </c>
      <c r="F67" s="26">
        <v>6410.6</v>
      </c>
      <c r="G67" s="26">
        <f t="shared" ref="G67" si="8">F67*2</f>
        <v>12821.2</v>
      </c>
      <c r="H67" s="26">
        <f t="shared" ref="H67" si="9">I67*24</f>
        <v>7692.7200000000012</v>
      </c>
      <c r="I67" s="75">
        <f>F67*0.05</f>
        <v>320.53000000000003</v>
      </c>
      <c r="J67" s="75"/>
      <c r="K67" s="120">
        <v>731.13</v>
      </c>
      <c r="L67" s="121">
        <v>0</v>
      </c>
      <c r="M67" s="120">
        <v>0</v>
      </c>
      <c r="N67" s="120">
        <v>145</v>
      </c>
      <c r="O67" s="26">
        <f t="shared" ref="O67:O69" si="10">F67+I67-K67+L67-M67-N67</f>
        <v>5855</v>
      </c>
      <c r="P67" s="165"/>
    </row>
    <row r="68" spans="1:18" ht="26.25" customHeight="1" x14ac:dyDescent="0.25">
      <c r="A68" s="21" t="s">
        <v>73</v>
      </c>
      <c r="C68" s="162" t="s">
        <v>74</v>
      </c>
      <c r="D68" s="167" t="s">
        <v>75</v>
      </c>
      <c r="E68" s="164">
        <v>15</v>
      </c>
      <c r="F68" s="26">
        <v>2565.66</v>
      </c>
      <c r="G68" s="26"/>
      <c r="H68" s="26"/>
      <c r="I68" s="75">
        <f t="shared" ref="I68:I69" si="11">F68*0.05</f>
        <v>128.28299999999999</v>
      </c>
      <c r="J68" s="75"/>
      <c r="K68" s="79"/>
      <c r="L68" s="80">
        <v>2.61</v>
      </c>
      <c r="M68" s="120">
        <v>0</v>
      </c>
      <c r="N68" s="120">
        <v>145</v>
      </c>
      <c r="O68" s="26">
        <f t="shared" si="10"/>
        <v>2551.5529999999999</v>
      </c>
      <c r="P68" s="165"/>
    </row>
    <row r="69" spans="1:18" ht="26.25" customHeight="1" x14ac:dyDescent="0.25">
      <c r="A69" s="21" t="s">
        <v>76</v>
      </c>
      <c r="C69" s="162" t="s">
        <v>77</v>
      </c>
      <c r="D69" s="167" t="s">
        <v>78</v>
      </c>
      <c r="E69" s="164">
        <v>15</v>
      </c>
      <c r="F69" s="26">
        <v>2565.66</v>
      </c>
      <c r="G69" s="26"/>
      <c r="H69" s="26"/>
      <c r="I69" s="75">
        <f t="shared" si="11"/>
        <v>128.28299999999999</v>
      </c>
      <c r="J69" s="75"/>
      <c r="K69" s="79"/>
      <c r="L69" s="80">
        <v>2.61</v>
      </c>
      <c r="M69" s="120">
        <v>0</v>
      </c>
      <c r="N69" s="120">
        <v>145</v>
      </c>
      <c r="O69" s="26">
        <f t="shared" si="10"/>
        <v>2551.5529999999999</v>
      </c>
      <c r="P69" s="165"/>
      <c r="R69" s="29"/>
    </row>
    <row r="70" spans="1:18" ht="15.75" thickBot="1" x14ac:dyDescent="0.3">
      <c r="C70" s="168"/>
      <c r="D70" s="169"/>
      <c r="E70" s="170" t="s">
        <v>29</v>
      </c>
      <c r="F70" s="171">
        <f>SUM(F66:F69)</f>
        <v>19765.149999999998</v>
      </c>
      <c r="G70" s="171">
        <f t="shared" ref="G70:O70" si="12">SUM(G66:G69)</f>
        <v>29267.66</v>
      </c>
      <c r="H70" s="171">
        <f t="shared" si="12"/>
        <v>17560.596000000001</v>
      </c>
      <c r="I70" s="171">
        <f t="shared" si="12"/>
        <v>988.25750000000005</v>
      </c>
      <c r="J70" s="171"/>
      <c r="K70" s="171">
        <f t="shared" si="12"/>
        <v>1849.44</v>
      </c>
      <c r="L70" s="171">
        <f t="shared" si="12"/>
        <v>5.22</v>
      </c>
      <c r="M70" s="171">
        <f t="shared" si="12"/>
        <v>0</v>
      </c>
      <c r="N70" s="171">
        <f t="shared" si="12"/>
        <v>1605</v>
      </c>
      <c r="O70" s="171">
        <f t="shared" si="12"/>
        <v>17304.1875</v>
      </c>
      <c r="P70" s="159"/>
    </row>
    <row r="71" spans="1:18" x14ac:dyDescent="0.25">
      <c r="C71" s="168"/>
      <c r="D71" s="169"/>
      <c r="E71" s="168"/>
      <c r="F71" s="172"/>
      <c r="G71" s="172"/>
      <c r="H71" s="172"/>
      <c r="I71" s="173"/>
      <c r="J71" s="173"/>
      <c r="K71" s="172"/>
      <c r="L71" s="173"/>
      <c r="M71" s="172"/>
      <c r="N71" s="172"/>
      <c r="O71" s="172"/>
      <c r="P71" s="159"/>
    </row>
    <row r="72" spans="1:18" ht="15.75" x14ac:dyDescent="0.25">
      <c r="C72" s="174" t="s">
        <v>79</v>
      </c>
      <c r="D72" s="174"/>
      <c r="E72" s="174"/>
      <c r="F72" s="174"/>
      <c r="G72" s="174"/>
      <c r="H72" s="174"/>
      <c r="I72" s="174"/>
      <c r="J72" s="174"/>
      <c r="K72" s="174"/>
      <c r="L72" s="174"/>
      <c r="M72" s="174"/>
      <c r="N72" s="174"/>
      <c r="O72" s="174"/>
      <c r="P72" s="175"/>
    </row>
    <row r="73" spans="1:18" x14ac:dyDescent="0.25">
      <c r="C73" s="12" t="str">
        <f>C64</f>
        <v>PERIODO DEL 1 AL 15 DE DICIEMBRE DE 2018</v>
      </c>
      <c r="D73" s="68"/>
      <c r="E73" s="176"/>
      <c r="F73" s="177"/>
      <c r="G73" s="177"/>
      <c r="H73" s="177"/>
      <c r="I73" s="178"/>
      <c r="J73" s="178"/>
      <c r="K73" s="177"/>
      <c r="L73" s="178"/>
      <c r="M73" s="177"/>
      <c r="N73" s="177"/>
      <c r="O73" s="177"/>
      <c r="P73" s="176"/>
    </row>
    <row r="74" spans="1:18" ht="22.5" x14ac:dyDescent="0.25">
      <c r="C74" s="15" t="s">
        <v>7</v>
      </c>
      <c r="D74" s="16" t="s">
        <v>8</v>
      </c>
      <c r="E74" s="15" t="s">
        <v>9</v>
      </c>
      <c r="F74" s="15" t="s">
        <v>10</v>
      </c>
      <c r="G74" s="15"/>
      <c r="H74" s="15"/>
      <c r="I74" s="17" t="s">
        <v>11</v>
      </c>
      <c r="J74" s="18" t="s">
        <v>12</v>
      </c>
      <c r="K74" s="15" t="s">
        <v>13</v>
      </c>
      <c r="L74" s="16" t="s">
        <v>14</v>
      </c>
      <c r="M74" s="19" t="s">
        <v>15</v>
      </c>
      <c r="N74" s="19" t="s">
        <v>16</v>
      </c>
      <c r="O74" s="20" t="s">
        <v>17</v>
      </c>
      <c r="P74" s="15" t="s">
        <v>18</v>
      </c>
    </row>
    <row r="75" spans="1:18" ht="26.25" customHeight="1" x14ac:dyDescent="0.25">
      <c r="A75" s="21" t="s">
        <v>80</v>
      </c>
      <c r="C75" s="179" t="s">
        <v>81</v>
      </c>
      <c r="D75" s="180" t="s">
        <v>82</v>
      </c>
      <c r="E75" s="181">
        <v>15</v>
      </c>
      <c r="F75" s="26">
        <v>3102.45</v>
      </c>
      <c r="G75" s="26">
        <f>F75*2</f>
        <v>6204.9</v>
      </c>
      <c r="H75" s="26">
        <f>I75*24</f>
        <v>3722.94</v>
      </c>
      <c r="I75" s="75">
        <f>F75*0.05</f>
        <v>155.1225</v>
      </c>
      <c r="J75" s="75"/>
      <c r="K75" s="79">
        <v>91.04</v>
      </c>
      <c r="L75" s="80">
        <v>0</v>
      </c>
      <c r="M75" s="79">
        <v>0</v>
      </c>
      <c r="N75" s="79">
        <v>145</v>
      </c>
      <c r="O75" s="26">
        <f>F75+I75-K75+L75-M75-N75</f>
        <v>3021.5324999999998</v>
      </c>
      <c r="P75" s="182"/>
      <c r="Q75" s="56"/>
    </row>
    <row r="76" spans="1:18" ht="26.25" customHeight="1" x14ac:dyDescent="0.25">
      <c r="A76" s="21"/>
      <c r="C76" s="179" t="s">
        <v>83</v>
      </c>
      <c r="D76" s="180" t="s">
        <v>84</v>
      </c>
      <c r="E76" s="141">
        <v>15</v>
      </c>
      <c r="F76" s="26">
        <v>2261.37</v>
      </c>
      <c r="G76" s="26"/>
      <c r="H76" s="26"/>
      <c r="I76" s="75">
        <f>F76*0.05</f>
        <v>113.0685</v>
      </c>
      <c r="J76" s="75"/>
      <c r="K76" s="79">
        <v>0</v>
      </c>
      <c r="L76" s="80">
        <v>42.74</v>
      </c>
      <c r="M76" s="145">
        <v>0</v>
      </c>
      <c r="N76" s="145">
        <v>145</v>
      </c>
      <c r="O76" s="26">
        <f t="shared" ref="O76:O80" si="13">F76+I76-K76+L76-M76-N76</f>
        <v>2272.1784999999995</v>
      </c>
      <c r="P76" s="182"/>
      <c r="Q76" s="56"/>
    </row>
    <row r="77" spans="1:18" s="52" customFormat="1" ht="26.25" customHeight="1" x14ac:dyDescent="0.25">
      <c r="A77" s="21" t="s">
        <v>85</v>
      </c>
      <c r="C77" s="179" t="s">
        <v>86</v>
      </c>
      <c r="D77" s="180" t="s">
        <v>87</v>
      </c>
      <c r="E77" s="183">
        <v>15</v>
      </c>
      <c r="F77" s="26">
        <v>2904</v>
      </c>
      <c r="G77" s="26">
        <f>F77*2</f>
        <v>5808</v>
      </c>
      <c r="H77" s="26">
        <f>I77*24</f>
        <v>3484.8</v>
      </c>
      <c r="I77" s="75">
        <f>F77*0.05</f>
        <v>145.20000000000002</v>
      </c>
      <c r="J77" s="75"/>
      <c r="K77" s="184">
        <v>49.2</v>
      </c>
      <c r="L77" s="185">
        <v>0</v>
      </c>
      <c r="M77" s="184">
        <v>0</v>
      </c>
      <c r="N77" s="184">
        <v>145</v>
      </c>
      <c r="O77" s="26">
        <f t="shared" si="13"/>
        <v>2855</v>
      </c>
      <c r="P77" s="182"/>
      <c r="Q77" s="124"/>
    </row>
    <row r="78" spans="1:18" s="52" customFormat="1" ht="26.25" customHeight="1" x14ac:dyDescent="0.25">
      <c r="A78" s="21"/>
      <c r="C78" s="186" t="s">
        <v>88</v>
      </c>
      <c r="D78" s="187" t="s">
        <v>89</v>
      </c>
      <c r="E78" s="188">
        <v>15</v>
      </c>
      <c r="F78" s="26">
        <v>2957.13</v>
      </c>
      <c r="G78" s="189">
        <f t="shared" ref="G78" si="14">F78*2</f>
        <v>5914.26</v>
      </c>
      <c r="H78" s="189">
        <f t="shared" ref="H78" si="15">I78*24</f>
        <v>3548.5560000000005</v>
      </c>
      <c r="I78" s="75">
        <f t="shared" ref="I78" si="16">F78*0.05</f>
        <v>147.85650000000001</v>
      </c>
      <c r="J78" s="75"/>
      <c r="K78" s="190">
        <v>54.99</v>
      </c>
      <c r="L78" s="191">
        <v>0</v>
      </c>
      <c r="M78" s="190">
        <v>0</v>
      </c>
      <c r="N78" s="190"/>
      <c r="O78" s="26">
        <f t="shared" si="13"/>
        <v>3049.9965000000002</v>
      </c>
      <c r="P78" s="182"/>
      <c r="Q78" s="124"/>
    </row>
    <row r="79" spans="1:18" s="52" customFormat="1" ht="40.5" customHeight="1" x14ac:dyDescent="0.25">
      <c r="A79" s="21"/>
      <c r="C79" s="192" t="s">
        <v>90</v>
      </c>
      <c r="D79" s="180" t="s">
        <v>91</v>
      </c>
      <c r="E79" s="183">
        <v>15</v>
      </c>
      <c r="F79" s="26">
        <v>3102.45</v>
      </c>
      <c r="G79" s="26">
        <f>F79*2</f>
        <v>6204.9</v>
      </c>
      <c r="H79" s="26">
        <f>I79*24</f>
        <v>3722.94</v>
      </c>
      <c r="I79" s="75">
        <f>F79*0.05</f>
        <v>155.1225</v>
      </c>
      <c r="J79" s="75"/>
      <c r="K79" s="79">
        <v>91.04</v>
      </c>
      <c r="L79" s="80">
        <v>0</v>
      </c>
      <c r="M79" s="79">
        <v>0</v>
      </c>
      <c r="N79" s="79">
        <v>145</v>
      </c>
      <c r="O79" s="26">
        <f t="shared" si="13"/>
        <v>3021.5324999999998</v>
      </c>
      <c r="P79" s="182"/>
      <c r="Q79" s="124"/>
    </row>
    <row r="80" spans="1:18" ht="26.25" customHeight="1" thickBot="1" x14ac:dyDescent="0.3">
      <c r="A80" s="21" t="s">
        <v>92</v>
      </c>
      <c r="C80" s="193" t="s">
        <v>93</v>
      </c>
      <c r="D80" s="194" t="s">
        <v>84</v>
      </c>
      <c r="E80" s="181">
        <v>15</v>
      </c>
      <c r="F80" s="26">
        <v>2261.37</v>
      </c>
      <c r="G80" s="26"/>
      <c r="H80" s="26"/>
      <c r="I80" s="75">
        <f>F80*0.05</f>
        <v>113.0685</v>
      </c>
      <c r="J80" s="75"/>
      <c r="K80" s="79">
        <v>0</v>
      </c>
      <c r="L80" s="80">
        <v>42.74</v>
      </c>
      <c r="M80" s="145">
        <v>0</v>
      </c>
      <c r="N80" s="145">
        <v>145</v>
      </c>
      <c r="O80" s="26">
        <f t="shared" si="13"/>
        <v>2272.1784999999995</v>
      </c>
      <c r="P80" s="182"/>
    </row>
    <row r="81" spans="1:19" ht="15.75" thickBot="1" x14ac:dyDescent="0.3">
      <c r="C81" s="195"/>
      <c r="D81" s="197"/>
      <c r="E81" s="198" t="s">
        <v>29</v>
      </c>
      <c r="F81" s="199">
        <f>SUM(F75:F80)</f>
        <v>16588.77</v>
      </c>
      <c r="G81" s="199">
        <f t="shared" ref="G81:O81" si="17">SUM(G75:G80)</f>
        <v>24132.059999999998</v>
      </c>
      <c r="H81" s="199">
        <f t="shared" si="17"/>
        <v>14479.236000000001</v>
      </c>
      <c r="I81" s="199">
        <f t="shared" si="17"/>
        <v>829.43850000000009</v>
      </c>
      <c r="J81" s="199"/>
      <c r="K81" s="199">
        <f t="shared" si="17"/>
        <v>286.27000000000004</v>
      </c>
      <c r="L81" s="199">
        <f t="shared" si="17"/>
        <v>85.48</v>
      </c>
      <c r="M81" s="199">
        <f t="shared" si="17"/>
        <v>0</v>
      </c>
      <c r="N81" s="199">
        <f t="shared" si="17"/>
        <v>725</v>
      </c>
      <c r="O81" s="199">
        <f t="shared" si="17"/>
        <v>16492.4185</v>
      </c>
      <c r="P81" s="196"/>
    </row>
    <row r="82" spans="1:19" x14ac:dyDescent="0.25">
      <c r="C82" s="195"/>
      <c r="D82" s="197"/>
      <c r="E82" s="200"/>
      <c r="F82" s="201"/>
      <c r="G82" s="201"/>
      <c r="H82" s="201"/>
      <c r="I82" s="202"/>
      <c r="J82" s="202"/>
      <c r="K82" s="201"/>
      <c r="L82" s="202"/>
      <c r="M82" s="201"/>
      <c r="N82" s="201"/>
      <c r="O82" s="201"/>
      <c r="P82" s="196"/>
      <c r="R82" s="34"/>
    </row>
    <row r="83" spans="1:19" x14ac:dyDescent="0.25">
      <c r="C83" s="195"/>
      <c r="D83" s="197"/>
      <c r="E83" s="200"/>
      <c r="F83" s="201"/>
      <c r="G83" s="201"/>
      <c r="H83" s="201"/>
      <c r="I83" s="202"/>
      <c r="J83" s="202"/>
      <c r="K83" s="201"/>
      <c r="L83" s="202"/>
      <c r="M83" s="201"/>
      <c r="N83" s="201"/>
      <c r="O83" s="201"/>
      <c r="P83" s="196"/>
    </row>
    <row r="84" spans="1:19" x14ac:dyDescent="0.25">
      <c r="C84" s="195"/>
      <c r="D84" s="197"/>
      <c r="E84" s="200"/>
      <c r="F84" s="201"/>
      <c r="G84" s="201"/>
      <c r="H84" s="201"/>
      <c r="I84" s="202"/>
      <c r="J84" s="202"/>
      <c r="K84" s="201"/>
      <c r="L84" s="202"/>
      <c r="M84" s="201"/>
      <c r="N84" s="201"/>
      <c r="O84" s="201"/>
      <c r="P84" s="196"/>
    </row>
    <row r="85" spans="1:19" x14ac:dyDescent="0.25">
      <c r="C85" s="195"/>
      <c r="D85" s="197"/>
      <c r="E85" s="200"/>
      <c r="F85" s="201"/>
      <c r="G85" s="201"/>
      <c r="H85" s="201"/>
      <c r="I85" s="202"/>
      <c r="J85" s="202"/>
      <c r="K85" s="201"/>
      <c r="L85" s="202"/>
      <c r="M85" s="201"/>
      <c r="N85" s="201"/>
      <c r="O85" s="201"/>
      <c r="P85" s="196"/>
    </row>
    <row r="86" spans="1:19" ht="15.75" thickBot="1" x14ac:dyDescent="0.3">
      <c r="C86" s="195"/>
      <c r="D86" s="48"/>
      <c r="E86" s="49"/>
      <c r="F86" s="49"/>
      <c r="G86" s="47"/>
      <c r="H86" s="47"/>
      <c r="I86" s="50"/>
      <c r="J86" s="50"/>
      <c r="K86" s="47"/>
      <c r="L86" s="51"/>
      <c r="M86" s="52"/>
      <c r="N86" s="52"/>
      <c r="O86" s="49"/>
      <c r="P86" s="52"/>
    </row>
    <row r="87" spans="1:19" s="2" customFormat="1" x14ac:dyDescent="0.25">
      <c r="A87"/>
      <c r="B87"/>
      <c r="C87" s="46"/>
      <c r="D87" s="53"/>
      <c r="E87" s="53"/>
      <c r="F87" s="54" t="s">
        <v>31</v>
      </c>
      <c r="G87" s="55"/>
      <c r="H87" s="55"/>
      <c r="I87" s="55"/>
      <c r="J87" s="55"/>
      <c r="K87" s="55"/>
      <c r="L87" s="54"/>
      <c r="M87" s="52"/>
      <c r="N87" s="52"/>
      <c r="O87" s="55" t="s">
        <v>32</v>
      </c>
      <c r="P87" s="55"/>
      <c r="R87"/>
      <c r="S87"/>
    </row>
    <row r="88" spans="1:19" s="56" customFormat="1" x14ac:dyDescent="0.25">
      <c r="B88"/>
      <c r="C88" s="46"/>
      <c r="D88" s="57"/>
      <c r="E88" s="57"/>
      <c r="F88" s="57" t="s">
        <v>33</v>
      </c>
      <c r="G88" s="57"/>
      <c r="H88" s="57"/>
      <c r="I88" s="57"/>
      <c r="J88" s="57"/>
      <c r="K88" s="57"/>
      <c r="L88" s="57"/>
      <c r="M88" s="52"/>
      <c r="N88" s="52"/>
      <c r="O88" s="57" t="s">
        <v>34</v>
      </c>
      <c r="P88" s="57"/>
      <c r="Q88" s="2"/>
      <c r="R88"/>
      <c r="S88"/>
    </row>
    <row r="89" spans="1:19" x14ac:dyDescent="0.25">
      <c r="C89" s="46"/>
      <c r="D89" s="152"/>
      <c r="E89" s="52"/>
      <c r="F89" s="39"/>
      <c r="G89" s="39"/>
      <c r="H89" s="39"/>
      <c r="I89" s="59"/>
      <c r="J89" s="59"/>
      <c r="K89" s="39"/>
      <c r="L89" s="59"/>
      <c r="M89" s="52"/>
      <c r="N89" s="52"/>
      <c r="O89" s="39"/>
      <c r="P89" s="39"/>
    </row>
    <row r="90" spans="1:19" x14ac:dyDescent="0.25">
      <c r="C90" s="46"/>
      <c r="D90" s="152"/>
      <c r="E90" s="52"/>
      <c r="F90" s="39"/>
      <c r="G90" s="39"/>
      <c r="H90" s="39"/>
      <c r="I90" s="59"/>
      <c r="J90" s="59"/>
      <c r="K90" s="39"/>
      <c r="L90" s="59"/>
      <c r="M90" s="52"/>
      <c r="N90" s="52"/>
      <c r="O90" s="39"/>
      <c r="P90" s="39"/>
    </row>
    <row r="91" spans="1:19" ht="9" customHeight="1" x14ac:dyDescent="0.25">
      <c r="C91" s="46"/>
      <c r="D91" s="89"/>
      <c r="E91" s="52"/>
      <c r="F91" s="52"/>
      <c r="G91" s="52"/>
      <c r="H91" s="52"/>
      <c r="K91" s="52"/>
      <c r="L91" s="91"/>
      <c r="M91" s="49"/>
      <c r="N91" s="49"/>
      <c r="O91" s="52"/>
      <c r="P91" s="52"/>
    </row>
    <row r="92" spans="1:19" ht="9" customHeight="1" x14ac:dyDescent="0.25">
      <c r="C92" s="46"/>
      <c r="D92" s="89"/>
      <c r="E92" s="52"/>
      <c r="F92" s="52"/>
      <c r="G92" s="52"/>
      <c r="H92" s="52"/>
      <c r="K92" s="52"/>
      <c r="L92" s="91"/>
      <c r="M92" s="49"/>
      <c r="N92" s="49"/>
      <c r="O92" s="52"/>
      <c r="P92" s="52"/>
    </row>
    <row r="93" spans="1:19" ht="38.25" customHeight="1" x14ac:dyDescent="0.5">
      <c r="C93" s="1" t="s">
        <v>0</v>
      </c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9" ht="23.25" customHeight="1" x14ac:dyDescent="0.35">
      <c r="C94" s="3" t="s">
        <v>1</v>
      </c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9" ht="15.75" x14ac:dyDescent="0.25">
      <c r="C95" s="203" t="s">
        <v>2</v>
      </c>
      <c r="D95" s="205"/>
      <c r="E95" s="204"/>
      <c r="F95" s="204"/>
      <c r="G95" s="204"/>
      <c r="H95" s="204"/>
      <c r="I95" s="206"/>
      <c r="J95" s="206"/>
      <c r="K95" s="204"/>
      <c r="L95" s="206"/>
      <c r="M95" s="204"/>
      <c r="N95" s="204"/>
      <c r="O95" s="204"/>
      <c r="P95" s="207" t="s">
        <v>3</v>
      </c>
    </row>
    <row r="96" spans="1:19" ht="15.75" x14ac:dyDescent="0.25">
      <c r="C96" s="208" t="s">
        <v>94</v>
      </c>
      <c r="D96" s="208"/>
      <c r="E96" s="208"/>
      <c r="F96" s="208"/>
      <c r="G96" s="208"/>
      <c r="H96" s="208"/>
      <c r="I96" s="208"/>
      <c r="J96" s="208"/>
      <c r="K96" s="208"/>
      <c r="L96" s="208"/>
      <c r="M96" s="208"/>
      <c r="N96" s="208"/>
      <c r="O96" s="208"/>
      <c r="P96" s="11" t="s">
        <v>5</v>
      </c>
    </row>
    <row r="97" spans="1:19" x14ac:dyDescent="0.25">
      <c r="C97" s="12" t="str">
        <f>C73</f>
        <v>PERIODO DEL 1 AL 15 DE DICIEMBRE DE 2018</v>
      </c>
      <c r="D97" s="68"/>
      <c r="E97" s="209"/>
      <c r="F97" s="210"/>
      <c r="G97" s="210"/>
      <c r="H97" s="210"/>
      <c r="I97" s="211"/>
      <c r="J97" s="211"/>
      <c r="K97" s="210"/>
      <c r="L97" s="211"/>
      <c r="M97" s="210"/>
      <c r="N97" s="210"/>
      <c r="O97" s="210"/>
      <c r="P97" s="14"/>
    </row>
    <row r="98" spans="1:19" ht="22.5" x14ac:dyDescent="0.25">
      <c r="C98" s="15" t="s">
        <v>7</v>
      </c>
      <c r="D98" s="16" t="s">
        <v>8</v>
      </c>
      <c r="E98" s="15" t="s">
        <v>9</v>
      </c>
      <c r="F98" s="15" t="s">
        <v>10</v>
      </c>
      <c r="G98" s="15"/>
      <c r="H98" s="15"/>
      <c r="I98" s="17" t="s">
        <v>11</v>
      </c>
      <c r="J98" s="18" t="s">
        <v>12</v>
      </c>
      <c r="K98" s="15" t="s">
        <v>13</v>
      </c>
      <c r="L98" s="16" t="s">
        <v>14</v>
      </c>
      <c r="M98" s="19" t="s">
        <v>15</v>
      </c>
      <c r="N98" s="19" t="s">
        <v>16</v>
      </c>
      <c r="O98" s="20" t="s">
        <v>17</v>
      </c>
      <c r="P98" s="15" t="s">
        <v>18</v>
      </c>
    </row>
    <row r="99" spans="1:19" ht="26.25" customHeight="1" x14ac:dyDescent="0.25">
      <c r="A99" s="21" t="s">
        <v>95</v>
      </c>
      <c r="C99" s="212" t="s">
        <v>96</v>
      </c>
      <c r="D99" s="213" t="s">
        <v>97</v>
      </c>
      <c r="E99" s="214">
        <v>15</v>
      </c>
      <c r="F99" s="26">
        <v>1790.3</v>
      </c>
      <c r="G99" s="26">
        <f>F99*2</f>
        <v>3580.6</v>
      </c>
      <c r="H99" s="26">
        <f>I99*24*4</f>
        <v>8593.44</v>
      </c>
      <c r="I99" s="75">
        <f>F99*0.05</f>
        <v>89.515000000000001</v>
      </c>
      <c r="J99" s="75"/>
      <c r="K99" s="79">
        <v>0</v>
      </c>
      <c r="L99" s="80">
        <v>86.84</v>
      </c>
      <c r="M99" s="79">
        <v>0</v>
      </c>
      <c r="N99" s="79"/>
      <c r="O99" s="26">
        <f>F99+I99-K99+L99-M99</f>
        <v>1966.655</v>
      </c>
      <c r="P99" s="215"/>
    </row>
    <row r="100" spans="1:19" ht="26.25" customHeight="1" x14ac:dyDescent="0.25">
      <c r="A100" s="21" t="s">
        <v>98</v>
      </c>
      <c r="C100" s="212" t="s">
        <v>99</v>
      </c>
      <c r="D100" s="213" t="s">
        <v>97</v>
      </c>
      <c r="E100" s="214">
        <v>15</v>
      </c>
      <c r="F100" s="26">
        <v>1790.3</v>
      </c>
      <c r="G100" s="26">
        <f t="shared" ref="G100:G102" si="18">F100*2</f>
        <v>3580.6</v>
      </c>
      <c r="H100" s="26">
        <f t="shared" ref="H100:H102" si="19">I100*24*4</f>
        <v>8593.44</v>
      </c>
      <c r="I100" s="75">
        <f t="shared" ref="I100:I102" si="20">F100*0.05</f>
        <v>89.515000000000001</v>
      </c>
      <c r="J100" s="75"/>
      <c r="K100" s="79">
        <v>0</v>
      </c>
      <c r="L100" s="80">
        <v>86.84</v>
      </c>
      <c r="M100" s="79">
        <v>0</v>
      </c>
      <c r="N100" s="79"/>
      <c r="O100" s="26">
        <f>F100+I100-K100+L100-M100</f>
        <v>1966.655</v>
      </c>
      <c r="P100" s="215"/>
    </row>
    <row r="101" spans="1:19" ht="26.25" customHeight="1" x14ac:dyDescent="0.25">
      <c r="A101" s="21" t="s">
        <v>100</v>
      </c>
      <c r="C101" s="212" t="s">
        <v>101</v>
      </c>
      <c r="D101" s="213" t="s">
        <v>97</v>
      </c>
      <c r="E101" s="214">
        <v>15</v>
      </c>
      <c r="F101" s="26">
        <v>1790.3</v>
      </c>
      <c r="G101" s="26">
        <f t="shared" si="18"/>
        <v>3580.6</v>
      </c>
      <c r="H101" s="26">
        <f t="shared" si="19"/>
        <v>8593.44</v>
      </c>
      <c r="I101" s="75">
        <f t="shared" si="20"/>
        <v>89.515000000000001</v>
      </c>
      <c r="J101" s="75"/>
      <c r="K101" s="79">
        <v>0</v>
      </c>
      <c r="L101" s="80">
        <v>86.84</v>
      </c>
      <c r="M101" s="215">
        <v>0</v>
      </c>
      <c r="N101" s="215"/>
      <c r="O101" s="26">
        <f>F101+I101-K101+L101-M101</f>
        <v>1966.655</v>
      </c>
      <c r="P101" s="215"/>
    </row>
    <row r="102" spans="1:19" s="56" customFormat="1" ht="26.25" customHeight="1" x14ac:dyDescent="0.25">
      <c r="A102" s="21" t="s">
        <v>102</v>
      </c>
      <c r="B102"/>
      <c r="C102" s="216" t="s">
        <v>103</v>
      </c>
      <c r="D102" s="213" t="s">
        <v>97</v>
      </c>
      <c r="E102" s="214">
        <v>15</v>
      </c>
      <c r="F102" s="26">
        <v>1790.3</v>
      </c>
      <c r="G102" s="26">
        <f t="shared" si="18"/>
        <v>3580.6</v>
      </c>
      <c r="H102" s="26">
        <f t="shared" si="19"/>
        <v>8593.44</v>
      </c>
      <c r="I102" s="75">
        <f t="shared" si="20"/>
        <v>89.515000000000001</v>
      </c>
      <c r="J102" s="75"/>
      <c r="K102" s="79">
        <v>0</v>
      </c>
      <c r="L102" s="80">
        <v>86.84</v>
      </c>
      <c r="M102" s="215">
        <v>0</v>
      </c>
      <c r="N102" s="215"/>
      <c r="O102" s="26">
        <f>F102+I102-K102+L102-M102</f>
        <v>1966.655</v>
      </c>
      <c r="P102" s="215"/>
      <c r="Q102" s="2"/>
      <c r="R102"/>
      <c r="S102"/>
    </row>
    <row r="103" spans="1:19" s="56" customFormat="1" ht="15.75" thickBot="1" x14ac:dyDescent="0.3">
      <c r="B103"/>
      <c r="C103" s="46"/>
      <c r="D103" s="217"/>
      <c r="E103" s="218" t="s">
        <v>29</v>
      </c>
      <c r="F103" s="219">
        <f>SUM(F99:F102)</f>
        <v>7161.2</v>
      </c>
      <c r="G103" s="219">
        <f t="shared" ref="G103:O103" si="21">SUM(G99:G102)</f>
        <v>14322.4</v>
      </c>
      <c r="H103" s="219">
        <f t="shared" si="21"/>
        <v>34373.760000000002</v>
      </c>
      <c r="I103" s="219">
        <f t="shared" si="21"/>
        <v>358.06</v>
      </c>
      <c r="J103" s="219"/>
      <c r="K103" s="219">
        <f t="shared" si="21"/>
        <v>0</v>
      </c>
      <c r="L103" s="219">
        <f t="shared" si="21"/>
        <v>347.36</v>
      </c>
      <c r="M103" s="219">
        <f t="shared" si="21"/>
        <v>0</v>
      </c>
      <c r="N103" s="219">
        <f t="shared" si="21"/>
        <v>0</v>
      </c>
      <c r="O103" s="219">
        <f t="shared" si="21"/>
        <v>7866.62</v>
      </c>
      <c r="P103" s="209"/>
      <c r="Q103" s="2"/>
      <c r="R103"/>
      <c r="S103"/>
    </row>
    <row r="104" spans="1:19" s="56" customFormat="1" x14ac:dyDescent="0.25">
      <c r="B104"/>
      <c r="C104" s="46"/>
      <c r="D104" s="89"/>
      <c r="E104" s="52"/>
      <c r="F104" s="52"/>
      <c r="G104" s="52"/>
      <c r="H104" s="52"/>
      <c r="I104" s="90"/>
      <c r="J104" s="90"/>
      <c r="K104" s="52"/>
      <c r="L104" s="91"/>
      <c r="M104" s="52"/>
      <c r="N104" s="52"/>
      <c r="O104" s="52"/>
      <c r="P104" s="52"/>
      <c r="Q104" s="2"/>
      <c r="R104"/>
      <c r="S104"/>
    </row>
    <row r="105" spans="1:19" s="56" customFormat="1" ht="15.75" x14ac:dyDescent="0.25">
      <c r="B105"/>
      <c r="C105" s="220" t="s">
        <v>104</v>
      </c>
      <c r="D105" s="220"/>
      <c r="E105" s="220"/>
      <c r="F105" s="220"/>
      <c r="G105" s="220"/>
      <c r="H105" s="220"/>
      <c r="I105" s="220"/>
      <c r="J105" s="220"/>
      <c r="K105" s="220"/>
      <c r="L105" s="220"/>
      <c r="M105" s="220"/>
      <c r="N105" s="220"/>
      <c r="O105" s="220"/>
      <c r="P105" s="221"/>
      <c r="Q105" s="2"/>
      <c r="R105"/>
      <c r="S105"/>
    </row>
    <row r="106" spans="1:19" s="56" customFormat="1" x14ac:dyDescent="0.25">
      <c r="B106"/>
      <c r="C106" s="12" t="str">
        <f>C97</f>
        <v>PERIODO DEL 1 AL 15 DE DICIEMBRE DE 2018</v>
      </c>
      <c r="D106" s="68"/>
      <c r="E106" s="222"/>
      <c r="F106" s="223"/>
      <c r="G106" s="223"/>
      <c r="H106" s="223"/>
      <c r="I106" s="224"/>
      <c r="J106" s="224"/>
      <c r="K106" s="223"/>
      <c r="L106" s="224"/>
      <c r="M106" s="223"/>
      <c r="N106" s="223"/>
      <c r="O106" s="223"/>
      <c r="P106" s="222"/>
      <c r="Q106" s="2"/>
      <c r="R106"/>
      <c r="S106"/>
    </row>
    <row r="107" spans="1:19" ht="22.5" x14ac:dyDescent="0.25">
      <c r="C107" s="15" t="s">
        <v>7</v>
      </c>
      <c r="D107" s="16" t="s">
        <v>8</v>
      </c>
      <c r="E107" s="15" t="s">
        <v>9</v>
      </c>
      <c r="F107" s="15" t="s">
        <v>10</v>
      </c>
      <c r="G107" s="15"/>
      <c r="H107" s="15"/>
      <c r="I107" s="17" t="s">
        <v>11</v>
      </c>
      <c r="J107" s="18" t="s">
        <v>12</v>
      </c>
      <c r="K107" s="15" t="s">
        <v>13</v>
      </c>
      <c r="L107" s="16" t="s">
        <v>14</v>
      </c>
      <c r="M107" s="19" t="s">
        <v>15</v>
      </c>
      <c r="N107" s="19" t="s">
        <v>16</v>
      </c>
      <c r="O107" s="20" t="s">
        <v>17</v>
      </c>
      <c r="P107" s="15" t="s">
        <v>18</v>
      </c>
    </row>
    <row r="108" spans="1:19" s="56" customFormat="1" ht="26.25" customHeight="1" x14ac:dyDescent="0.25">
      <c r="A108" s="21" t="s">
        <v>105</v>
      </c>
      <c r="B108"/>
      <c r="C108" s="225" t="s">
        <v>106</v>
      </c>
      <c r="D108" s="128" t="s">
        <v>107</v>
      </c>
      <c r="E108" s="129">
        <v>15</v>
      </c>
      <c r="F108" s="26">
        <f>241.34*15</f>
        <v>3620.1</v>
      </c>
      <c r="G108" s="26">
        <f>F108*2</f>
        <v>7240.2</v>
      </c>
      <c r="H108" s="26">
        <f>I108*24</f>
        <v>4344.12</v>
      </c>
      <c r="I108" s="75">
        <f>F108*0.05</f>
        <v>181.005</v>
      </c>
      <c r="J108" s="75"/>
      <c r="K108" s="142">
        <v>165.07</v>
      </c>
      <c r="L108" s="143">
        <v>0</v>
      </c>
      <c r="M108" s="142">
        <v>0</v>
      </c>
      <c r="N108" s="142">
        <v>145</v>
      </c>
      <c r="O108" s="26">
        <f>F108+I108-K108+L108-M108-N108</f>
        <v>3491.0349999999999</v>
      </c>
      <c r="P108" s="130"/>
      <c r="Q108" s="2"/>
      <c r="R108"/>
      <c r="S108"/>
    </row>
    <row r="109" spans="1:19" s="56" customFormat="1" ht="26.25" customHeight="1" x14ac:dyDescent="0.25">
      <c r="A109" s="21" t="s">
        <v>108</v>
      </c>
      <c r="B109"/>
      <c r="C109" s="127" t="s">
        <v>109</v>
      </c>
      <c r="D109" s="128" t="s">
        <v>84</v>
      </c>
      <c r="E109" s="129">
        <v>15</v>
      </c>
      <c r="F109" s="26">
        <v>2261.37</v>
      </c>
      <c r="G109" s="26"/>
      <c r="H109" s="26"/>
      <c r="I109" s="75">
        <f>F109*0.05</f>
        <v>113.0685</v>
      </c>
      <c r="J109" s="75"/>
      <c r="K109" s="79">
        <v>0</v>
      </c>
      <c r="L109" s="80">
        <v>42.74</v>
      </c>
      <c r="M109" s="81">
        <v>0</v>
      </c>
      <c r="N109" s="81">
        <f>(2550/4)+145</f>
        <v>782.5</v>
      </c>
      <c r="O109" s="26">
        <f>F109+I109-K109+L109-M109-N109</f>
        <v>1634.6784999999995</v>
      </c>
      <c r="P109" s="130"/>
      <c r="Q109" s="2"/>
      <c r="R109"/>
      <c r="S109"/>
    </row>
    <row r="110" spans="1:19" s="56" customFormat="1" ht="15.75" thickBot="1" x14ac:dyDescent="0.3">
      <c r="B110"/>
      <c r="C110" s="226"/>
      <c r="D110" s="227"/>
      <c r="E110" s="228" t="s">
        <v>29</v>
      </c>
      <c r="F110" s="229">
        <f>SUM(F108:F109)</f>
        <v>5881.4699999999993</v>
      </c>
      <c r="G110" s="229">
        <f t="shared" ref="G110:O110" si="22">SUM(G108:G109)</f>
        <v>7240.2</v>
      </c>
      <c r="H110" s="229">
        <f t="shared" si="22"/>
        <v>4344.12</v>
      </c>
      <c r="I110" s="229">
        <f t="shared" si="22"/>
        <v>294.07349999999997</v>
      </c>
      <c r="J110" s="229"/>
      <c r="K110" s="229">
        <f t="shared" si="22"/>
        <v>165.07</v>
      </c>
      <c r="L110" s="229">
        <f t="shared" si="22"/>
        <v>42.74</v>
      </c>
      <c r="M110" s="229">
        <f t="shared" si="22"/>
        <v>0</v>
      </c>
      <c r="N110" s="229">
        <f t="shared" si="22"/>
        <v>927.5</v>
      </c>
      <c r="O110" s="229">
        <f t="shared" si="22"/>
        <v>5125.7134999999998</v>
      </c>
      <c r="P110" s="222"/>
      <c r="Q110" s="2"/>
      <c r="R110"/>
      <c r="S110"/>
    </row>
    <row r="111" spans="1:19" s="56" customFormat="1" x14ac:dyDescent="0.25">
      <c r="B111"/>
      <c r="C111" s="46"/>
      <c r="D111" s="89"/>
      <c r="E111" s="52"/>
      <c r="F111" s="52"/>
      <c r="G111" s="52"/>
      <c r="H111" s="52"/>
      <c r="I111" s="90"/>
      <c r="J111" s="90"/>
      <c r="K111" s="52"/>
      <c r="L111" s="91"/>
      <c r="M111" s="52"/>
      <c r="N111" s="52"/>
      <c r="O111" s="230"/>
      <c r="P111" s="52"/>
      <c r="Q111" s="2"/>
      <c r="R111"/>
      <c r="S111"/>
    </row>
    <row r="112" spans="1:19" s="56" customFormat="1" x14ac:dyDescent="0.25">
      <c r="B112"/>
      <c r="C112" s="46"/>
      <c r="D112" s="89"/>
      <c r="E112" s="52"/>
      <c r="F112" s="52"/>
      <c r="G112" s="52"/>
      <c r="H112" s="52"/>
      <c r="I112" s="90"/>
      <c r="J112" s="90"/>
      <c r="K112" s="52"/>
      <c r="L112" s="91"/>
      <c r="M112" s="52"/>
      <c r="N112" s="52"/>
      <c r="O112" s="230"/>
      <c r="P112" s="52"/>
      <c r="Q112" s="2"/>
      <c r="R112"/>
      <c r="S112"/>
    </row>
    <row r="113" spans="1:19" s="56" customFormat="1" x14ac:dyDescent="0.25">
      <c r="B113"/>
      <c r="C113" s="46"/>
      <c r="D113" s="89"/>
      <c r="E113" s="52"/>
      <c r="F113" s="52"/>
      <c r="G113" s="52"/>
      <c r="H113" s="52"/>
      <c r="I113" s="90"/>
      <c r="J113" s="90"/>
      <c r="K113" s="52"/>
      <c r="L113" s="91"/>
      <c r="M113" s="52"/>
      <c r="N113" s="52"/>
      <c r="O113" s="230"/>
      <c r="P113" s="52"/>
      <c r="Q113" s="2"/>
      <c r="R113"/>
      <c r="S113"/>
    </row>
    <row r="114" spans="1:19" s="56" customFormat="1" ht="15.75" x14ac:dyDescent="0.25">
      <c r="B114"/>
      <c r="C114" s="220" t="s">
        <v>110</v>
      </c>
      <c r="D114" s="220"/>
      <c r="E114" s="220"/>
      <c r="F114" s="220"/>
      <c r="G114" s="220"/>
      <c r="H114" s="220"/>
      <c r="I114" s="220"/>
      <c r="J114" s="220"/>
      <c r="K114" s="220"/>
      <c r="L114" s="220"/>
      <c r="M114" s="220"/>
      <c r="N114" s="220"/>
      <c r="O114" s="220"/>
      <c r="P114" s="221"/>
      <c r="Q114" s="2"/>
      <c r="R114"/>
      <c r="S114"/>
    </row>
    <row r="115" spans="1:19" s="56" customFormat="1" x14ac:dyDescent="0.25">
      <c r="B115"/>
      <c r="C115" s="12" t="str">
        <f>C106</f>
        <v>PERIODO DEL 1 AL 15 DE DICIEMBRE DE 2018</v>
      </c>
      <c r="D115" s="68"/>
      <c r="E115" s="222"/>
      <c r="F115" s="223"/>
      <c r="G115" s="223"/>
      <c r="H115" s="223"/>
      <c r="I115" s="224"/>
      <c r="J115" s="224"/>
      <c r="K115" s="223"/>
      <c r="L115" s="224"/>
      <c r="M115" s="223"/>
      <c r="N115" s="223"/>
      <c r="O115" s="223"/>
      <c r="P115" s="222"/>
      <c r="Q115" s="2"/>
      <c r="R115"/>
      <c r="S115"/>
    </row>
    <row r="116" spans="1:19" ht="22.5" x14ac:dyDescent="0.25">
      <c r="C116" s="15" t="s">
        <v>7</v>
      </c>
      <c r="D116" s="16" t="s">
        <v>8</v>
      </c>
      <c r="E116" s="15" t="s">
        <v>9</v>
      </c>
      <c r="F116" s="15" t="s">
        <v>10</v>
      </c>
      <c r="G116" s="15"/>
      <c r="H116" s="15"/>
      <c r="I116" s="17" t="s">
        <v>11</v>
      </c>
      <c r="J116" s="18" t="s">
        <v>12</v>
      </c>
      <c r="K116" s="15" t="s">
        <v>13</v>
      </c>
      <c r="L116" s="16" t="s">
        <v>14</v>
      </c>
      <c r="M116" s="19" t="s">
        <v>15</v>
      </c>
      <c r="N116" s="19" t="s">
        <v>16</v>
      </c>
      <c r="O116" s="20" t="s">
        <v>17</v>
      </c>
      <c r="P116" s="15" t="s">
        <v>18</v>
      </c>
    </row>
    <row r="117" spans="1:19" s="56" customFormat="1" ht="26.25" customHeight="1" x14ac:dyDescent="0.25">
      <c r="A117" s="21" t="s">
        <v>111</v>
      </c>
      <c r="B117"/>
      <c r="C117" s="125" t="s">
        <v>112</v>
      </c>
      <c r="D117" s="118" t="s">
        <v>113</v>
      </c>
      <c r="E117" s="129">
        <v>15</v>
      </c>
      <c r="F117" s="26">
        <v>3102.45</v>
      </c>
      <c r="G117" s="26"/>
      <c r="H117" s="26"/>
      <c r="I117" s="75">
        <f>F117*0.05</f>
        <v>155.1225</v>
      </c>
      <c r="J117" s="75"/>
      <c r="K117" s="142">
        <v>91.04</v>
      </c>
      <c r="L117" s="143">
        <v>0</v>
      </c>
      <c r="M117" s="142">
        <v>0</v>
      </c>
      <c r="N117" s="142">
        <v>145</v>
      </c>
      <c r="O117" s="26">
        <f>F117+I117-K117+L117-M117-N117</f>
        <v>3021.5324999999998</v>
      </c>
      <c r="P117" s="130"/>
      <c r="Q117" s="2"/>
      <c r="R117"/>
      <c r="S117"/>
    </row>
    <row r="118" spans="1:19" s="56" customFormat="1" ht="15.75" thickBot="1" x14ac:dyDescent="0.3">
      <c r="B118"/>
      <c r="C118" s="226"/>
      <c r="D118" s="227"/>
      <c r="E118" s="228" t="s">
        <v>29</v>
      </c>
      <c r="F118" s="229">
        <f>SUM(F117)</f>
        <v>3102.45</v>
      </c>
      <c r="G118" s="229">
        <f t="shared" ref="G118:O118" si="23">SUM(G117)</f>
        <v>0</v>
      </c>
      <c r="H118" s="229">
        <f t="shared" si="23"/>
        <v>0</v>
      </c>
      <c r="I118" s="231">
        <f>SUM(I117)</f>
        <v>155.1225</v>
      </c>
      <c r="J118" s="231"/>
      <c r="K118" s="229">
        <f t="shared" si="23"/>
        <v>91.04</v>
      </c>
      <c r="L118" s="231">
        <f t="shared" si="23"/>
        <v>0</v>
      </c>
      <c r="M118" s="229">
        <f t="shared" si="23"/>
        <v>0</v>
      </c>
      <c r="N118" s="229"/>
      <c r="O118" s="229">
        <f t="shared" si="23"/>
        <v>3021.5324999999998</v>
      </c>
      <c r="P118" s="222"/>
      <c r="Q118" s="2"/>
      <c r="R118"/>
      <c r="S118"/>
    </row>
    <row r="119" spans="1:19" s="56" customFormat="1" x14ac:dyDescent="0.25">
      <c r="B119"/>
      <c r="C119" s="46"/>
      <c r="D119" s="89"/>
      <c r="E119" s="52"/>
      <c r="F119" s="52"/>
      <c r="G119" s="52"/>
      <c r="H119" s="52"/>
      <c r="I119" s="90"/>
      <c r="J119" s="90"/>
      <c r="K119" s="52"/>
      <c r="L119" s="91"/>
      <c r="M119" s="52"/>
      <c r="N119" s="52"/>
      <c r="O119" s="230"/>
      <c r="P119" s="52"/>
      <c r="Q119" s="2"/>
      <c r="R119"/>
      <c r="S119"/>
    </row>
    <row r="120" spans="1:19" s="56" customFormat="1" x14ac:dyDescent="0.25">
      <c r="B120"/>
      <c r="C120" s="46"/>
      <c r="D120" s="89"/>
      <c r="E120" s="52"/>
      <c r="F120" s="52"/>
      <c r="G120" s="52"/>
      <c r="H120" s="52"/>
      <c r="I120" s="90"/>
      <c r="J120" s="90"/>
      <c r="K120" s="52"/>
      <c r="L120" s="91"/>
      <c r="M120" s="52"/>
      <c r="N120" s="52"/>
      <c r="O120" s="52"/>
      <c r="P120" s="52"/>
      <c r="Q120" s="2"/>
      <c r="R120"/>
      <c r="S120"/>
    </row>
    <row r="121" spans="1:19" s="56" customFormat="1" x14ac:dyDescent="0.25">
      <c r="B121"/>
      <c r="C121" s="46"/>
      <c r="D121" s="89"/>
      <c r="E121" s="52"/>
      <c r="F121" s="52"/>
      <c r="G121" s="52"/>
      <c r="H121" s="52"/>
      <c r="I121" s="90"/>
      <c r="J121" s="90"/>
      <c r="K121" s="52"/>
      <c r="L121" s="91"/>
      <c r="M121" s="52"/>
      <c r="N121" s="52"/>
      <c r="O121" s="52"/>
      <c r="P121" s="52"/>
      <c r="Q121" s="2"/>
      <c r="R121"/>
      <c r="S121"/>
    </row>
    <row r="122" spans="1:19" s="56" customFormat="1" x14ac:dyDescent="0.25">
      <c r="B122"/>
      <c r="C122" s="46"/>
      <c r="D122" s="89"/>
      <c r="E122" s="52"/>
      <c r="F122" s="52"/>
      <c r="G122" s="52"/>
      <c r="H122" s="52"/>
      <c r="I122" s="90"/>
      <c r="J122" s="90"/>
      <c r="K122" s="52"/>
      <c r="L122" s="91"/>
      <c r="M122" s="52"/>
      <c r="N122" s="52"/>
      <c r="O122" s="52"/>
      <c r="P122" s="52"/>
      <c r="Q122" s="2"/>
      <c r="R122"/>
      <c r="S122"/>
    </row>
    <row r="123" spans="1:19" s="56" customFormat="1" ht="15.75" thickBot="1" x14ac:dyDescent="0.3">
      <c r="B123"/>
      <c r="C123" s="46"/>
      <c r="D123" s="48"/>
      <c r="E123" s="49"/>
      <c r="F123" s="49"/>
      <c r="G123" s="47"/>
      <c r="H123" s="47"/>
      <c r="I123" s="50"/>
      <c r="J123" s="50"/>
      <c r="K123" s="47"/>
      <c r="L123" s="51"/>
      <c r="M123" s="52"/>
      <c r="N123" s="52"/>
      <c r="O123" s="49"/>
      <c r="P123" s="52"/>
      <c r="Q123" s="2"/>
      <c r="R123"/>
      <c r="S123"/>
    </row>
    <row r="124" spans="1:19" s="2" customFormat="1" x14ac:dyDescent="0.25">
      <c r="A124"/>
      <c r="B124"/>
      <c r="C124" s="46"/>
      <c r="D124" s="53"/>
      <c r="E124" s="53"/>
      <c r="F124" s="54" t="s">
        <v>31</v>
      </c>
      <c r="G124" s="55"/>
      <c r="H124" s="55"/>
      <c r="I124" s="55"/>
      <c r="J124" s="55"/>
      <c r="K124" s="55"/>
      <c r="L124" s="54"/>
      <c r="M124" s="52"/>
      <c r="N124" s="52"/>
      <c r="O124" s="55" t="s">
        <v>32</v>
      </c>
      <c r="P124" s="55"/>
      <c r="R124"/>
      <c r="S124"/>
    </row>
    <row r="125" spans="1:19" s="56" customFormat="1" x14ac:dyDescent="0.25">
      <c r="B125"/>
      <c r="C125" s="46"/>
      <c r="D125" s="57"/>
      <c r="E125" s="57"/>
      <c r="F125" s="57" t="s">
        <v>33</v>
      </c>
      <c r="G125" s="57"/>
      <c r="H125" s="57"/>
      <c r="I125" s="57"/>
      <c r="J125" s="57"/>
      <c r="K125" s="57"/>
      <c r="L125" s="57"/>
      <c r="M125" s="52"/>
      <c r="N125" s="52"/>
      <c r="O125" s="57" t="s">
        <v>34</v>
      </c>
      <c r="P125" s="57"/>
      <c r="Q125" s="2"/>
      <c r="R125"/>
      <c r="S125"/>
    </row>
    <row r="126" spans="1:19" s="56" customFormat="1" x14ac:dyDescent="0.25">
      <c r="B126"/>
      <c r="C126" s="46"/>
      <c r="D126" s="152"/>
      <c r="E126" s="52"/>
      <c r="F126" s="39"/>
      <c r="G126" s="39"/>
      <c r="H126" s="39"/>
      <c r="I126" s="59"/>
      <c r="J126" s="59"/>
      <c r="K126" s="39"/>
      <c r="L126" s="59"/>
      <c r="M126" s="52"/>
      <c r="N126" s="52"/>
      <c r="O126" s="39"/>
      <c r="P126" s="39"/>
      <c r="Q126" s="2"/>
      <c r="R126"/>
      <c r="S126"/>
    </row>
    <row r="127" spans="1:19" s="56" customFormat="1" ht="29.25" x14ac:dyDescent="0.5">
      <c r="B127"/>
      <c r="C127" s="1" t="s">
        <v>0</v>
      </c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2"/>
      <c r="R127"/>
      <c r="S127"/>
    </row>
    <row r="128" spans="1:19" s="56" customFormat="1" ht="23.25" x14ac:dyDescent="0.35">
      <c r="B128"/>
      <c r="C128" s="3" t="s">
        <v>1</v>
      </c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2"/>
      <c r="R128"/>
      <c r="S128"/>
    </row>
    <row r="129" spans="1:19" s="56" customFormat="1" ht="15.75" x14ac:dyDescent="0.25">
      <c r="B129"/>
      <c r="C129" s="232" t="s">
        <v>2</v>
      </c>
      <c r="D129" s="234"/>
      <c r="E129" s="233"/>
      <c r="F129" s="233"/>
      <c r="G129" s="233"/>
      <c r="H129" s="233"/>
      <c r="I129" s="235"/>
      <c r="J129" s="235"/>
      <c r="K129" s="233"/>
      <c r="L129" s="235"/>
      <c r="M129" s="233"/>
      <c r="N129" s="233"/>
      <c r="O129" s="233"/>
      <c r="P129" s="236" t="s">
        <v>3</v>
      </c>
      <c r="Q129" s="2"/>
      <c r="R129"/>
      <c r="S129"/>
    </row>
    <row r="130" spans="1:19" s="56" customFormat="1" ht="15.75" x14ac:dyDescent="0.25">
      <c r="B130"/>
      <c r="C130" s="237" t="s">
        <v>114</v>
      </c>
      <c r="D130" s="237"/>
      <c r="E130" s="237"/>
      <c r="F130" s="237"/>
      <c r="G130" s="237"/>
      <c r="H130" s="237"/>
      <c r="I130" s="237"/>
      <c r="J130" s="237"/>
      <c r="K130" s="237"/>
      <c r="L130" s="237"/>
      <c r="M130" s="237"/>
      <c r="N130" s="238"/>
      <c r="O130" s="239"/>
      <c r="P130" s="11" t="s">
        <v>5</v>
      </c>
      <c r="Q130" s="2"/>
      <c r="R130"/>
      <c r="S130"/>
    </row>
    <row r="131" spans="1:19" s="56" customFormat="1" x14ac:dyDescent="0.25">
      <c r="B131"/>
      <c r="C131" s="12" t="str">
        <f>C106</f>
        <v>PERIODO DEL 1 AL 15 DE DICIEMBRE DE 2018</v>
      </c>
      <c r="D131" s="68"/>
      <c r="E131" s="240"/>
      <c r="F131" s="241"/>
      <c r="G131" s="241"/>
      <c r="H131" s="241"/>
      <c r="I131" s="242"/>
      <c r="J131" s="242"/>
      <c r="K131" s="241"/>
      <c r="L131" s="242"/>
      <c r="M131" s="241"/>
      <c r="N131" s="241"/>
      <c r="O131" s="241"/>
      <c r="P131" s="14"/>
      <c r="Q131" s="2"/>
      <c r="R131"/>
      <c r="S131"/>
    </row>
    <row r="132" spans="1:19" ht="22.5" x14ac:dyDescent="0.25">
      <c r="C132" s="15" t="s">
        <v>7</v>
      </c>
      <c r="D132" s="16" t="s">
        <v>8</v>
      </c>
      <c r="E132" s="15" t="s">
        <v>9</v>
      </c>
      <c r="F132" s="15" t="s">
        <v>10</v>
      </c>
      <c r="G132" s="15"/>
      <c r="H132" s="15"/>
      <c r="I132" s="17" t="s">
        <v>11</v>
      </c>
      <c r="J132" s="18" t="s">
        <v>12</v>
      </c>
      <c r="K132" s="15" t="s">
        <v>13</v>
      </c>
      <c r="L132" s="16" t="s">
        <v>14</v>
      </c>
      <c r="M132" s="19" t="s">
        <v>15</v>
      </c>
      <c r="N132" s="19" t="s">
        <v>16</v>
      </c>
      <c r="O132" s="20" t="s">
        <v>17</v>
      </c>
      <c r="P132" s="15" t="s">
        <v>18</v>
      </c>
    </row>
    <row r="133" spans="1:19" s="56" customFormat="1" ht="26.25" customHeight="1" x14ac:dyDescent="0.25">
      <c r="A133" s="21" t="s">
        <v>115</v>
      </c>
      <c r="B133"/>
      <c r="C133" s="243" t="s">
        <v>116</v>
      </c>
      <c r="D133" s="244" t="s">
        <v>117</v>
      </c>
      <c r="E133" s="245">
        <v>15</v>
      </c>
      <c r="F133" s="26">
        <v>6410.6</v>
      </c>
      <c r="G133" s="26"/>
      <c r="H133" s="26"/>
      <c r="I133" s="75">
        <f>F133*0.05</f>
        <v>320.53000000000003</v>
      </c>
      <c r="J133" s="75"/>
      <c r="K133" s="120">
        <v>731.13</v>
      </c>
      <c r="L133" s="121">
        <v>0</v>
      </c>
      <c r="M133" s="122"/>
      <c r="N133" s="122">
        <v>145</v>
      </c>
      <c r="O133" s="26">
        <f t="shared" ref="O133:O135" si="24">F133+I133-K133+L133-M133-N133</f>
        <v>5855</v>
      </c>
      <c r="P133" s="246"/>
      <c r="Q133" s="2"/>
      <c r="R133"/>
      <c r="S133"/>
    </row>
    <row r="134" spans="1:19" s="56" customFormat="1" ht="26.25" customHeight="1" x14ac:dyDescent="0.25">
      <c r="A134" s="21"/>
      <c r="B134"/>
      <c r="C134" s="243" t="s">
        <v>118</v>
      </c>
      <c r="D134" s="244" t="s">
        <v>119</v>
      </c>
      <c r="E134" s="245">
        <v>15</v>
      </c>
      <c r="F134" s="26">
        <v>5242.98</v>
      </c>
      <c r="G134" s="26"/>
      <c r="H134" s="26"/>
      <c r="I134" s="75">
        <v>262.14999999999998</v>
      </c>
      <c r="J134" s="75"/>
      <c r="K134" s="120">
        <v>505.13</v>
      </c>
      <c r="L134" s="121"/>
      <c r="M134" s="122"/>
      <c r="N134" s="122"/>
      <c r="O134" s="26">
        <f t="shared" si="24"/>
        <v>4999.9999999999991</v>
      </c>
      <c r="P134" s="246"/>
      <c r="Q134" s="2"/>
      <c r="R134"/>
      <c r="S134"/>
    </row>
    <row r="135" spans="1:19" s="56" customFormat="1" ht="26.25" customHeight="1" x14ac:dyDescent="0.25">
      <c r="A135" s="21" t="s">
        <v>120</v>
      </c>
      <c r="B135"/>
      <c r="C135" s="247" t="s">
        <v>121</v>
      </c>
      <c r="D135" s="248" t="s">
        <v>122</v>
      </c>
      <c r="E135" s="249">
        <v>15</v>
      </c>
      <c r="F135" s="26">
        <v>2261.37</v>
      </c>
      <c r="G135" s="26"/>
      <c r="H135" s="26"/>
      <c r="I135" s="75">
        <f>F135*0.05</f>
        <v>113.0685</v>
      </c>
      <c r="J135" s="75"/>
      <c r="K135" s="79">
        <v>0</v>
      </c>
      <c r="L135" s="80">
        <v>42.74</v>
      </c>
      <c r="M135" s="81">
        <v>0</v>
      </c>
      <c r="N135" s="81">
        <v>145</v>
      </c>
      <c r="O135" s="26">
        <f t="shared" si="24"/>
        <v>2272.1784999999995</v>
      </c>
      <c r="P135" s="250"/>
      <c r="Q135" s="2"/>
      <c r="R135"/>
      <c r="S135"/>
    </row>
    <row r="136" spans="1:19" ht="26.25" customHeight="1" x14ac:dyDescent="0.25">
      <c r="A136" s="21" t="s">
        <v>123</v>
      </c>
      <c r="C136" s="247" t="s">
        <v>124</v>
      </c>
      <c r="D136" s="248" t="s">
        <v>125</v>
      </c>
      <c r="E136" s="249">
        <v>15</v>
      </c>
      <c r="F136" s="26">
        <v>2261.37</v>
      </c>
      <c r="G136" s="26"/>
      <c r="H136" s="26"/>
      <c r="I136" s="75">
        <f>F136*0.05</f>
        <v>113.0685</v>
      </c>
      <c r="J136" s="75"/>
      <c r="K136" s="79">
        <v>0</v>
      </c>
      <c r="L136" s="80">
        <v>42.74</v>
      </c>
      <c r="M136" s="81">
        <v>0</v>
      </c>
      <c r="N136" s="81">
        <v>145</v>
      </c>
      <c r="O136" s="26">
        <f>F136+I136-K136+L136-M136-N136</f>
        <v>2272.1784999999995</v>
      </c>
      <c r="P136" s="250"/>
    </row>
    <row r="137" spans="1:19" ht="15.75" thickBot="1" x14ac:dyDescent="0.3">
      <c r="C137" s="251"/>
      <c r="D137" s="253"/>
      <c r="E137" s="254" t="s">
        <v>29</v>
      </c>
      <c r="F137" s="255">
        <f>SUM(F133:F136)</f>
        <v>16176.32</v>
      </c>
      <c r="G137" s="255">
        <f t="shared" ref="G137:O137" si="25">SUM(G133:G136)</f>
        <v>0</v>
      </c>
      <c r="H137" s="255">
        <f t="shared" si="25"/>
        <v>0</v>
      </c>
      <c r="I137" s="256">
        <f>SUM(I133:I136)</f>
        <v>808.81700000000001</v>
      </c>
      <c r="J137" s="256"/>
      <c r="K137" s="255">
        <f t="shared" si="25"/>
        <v>1236.26</v>
      </c>
      <c r="L137" s="256">
        <f t="shared" si="25"/>
        <v>85.48</v>
      </c>
      <c r="M137" s="255">
        <f t="shared" si="25"/>
        <v>0</v>
      </c>
      <c r="N137" s="255"/>
      <c r="O137" s="255">
        <f t="shared" si="25"/>
        <v>15399.357</v>
      </c>
      <c r="P137" s="252"/>
    </row>
    <row r="138" spans="1:19" x14ac:dyDescent="0.25">
      <c r="C138" s="251"/>
      <c r="D138" s="253"/>
      <c r="E138" s="251"/>
      <c r="F138" s="257"/>
      <c r="G138" s="257"/>
      <c r="H138" s="257"/>
      <c r="I138" s="258"/>
      <c r="J138" s="258"/>
      <c r="K138" s="257"/>
      <c r="L138" s="258"/>
      <c r="M138" s="257"/>
      <c r="N138" s="257"/>
      <c r="O138" s="257"/>
      <c r="P138" s="252"/>
    </row>
    <row r="139" spans="1:19" ht="15.75" x14ac:dyDescent="0.25">
      <c r="C139" s="237" t="s">
        <v>126</v>
      </c>
      <c r="D139" s="237"/>
      <c r="E139" s="237"/>
      <c r="F139" s="237"/>
      <c r="G139" s="237"/>
      <c r="H139" s="237"/>
      <c r="I139" s="237"/>
      <c r="J139" s="237"/>
      <c r="K139" s="237"/>
      <c r="L139" s="237"/>
      <c r="M139" s="237"/>
      <c r="N139" s="238"/>
      <c r="O139" s="239"/>
      <c r="P139" s="239"/>
    </row>
    <row r="140" spans="1:19" x14ac:dyDescent="0.25">
      <c r="C140" s="12" t="str">
        <f>C131</f>
        <v>PERIODO DEL 1 AL 15 DE DICIEMBRE DE 2018</v>
      </c>
      <c r="D140" s="68"/>
      <c r="E140" s="240"/>
      <c r="F140" s="241"/>
      <c r="G140" s="241"/>
      <c r="H140" s="241"/>
      <c r="I140" s="242"/>
      <c r="J140" s="242"/>
      <c r="K140" s="241"/>
      <c r="L140" s="242"/>
      <c r="M140" s="241"/>
      <c r="N140" s="241"/>
      <c r="O140" s="241"/>
      <c r="P140" s="259"/>
    </row>
    <row r="141" spans="1:19" ht="22.5" x14ac:dyDescent="0.25">
      <c r="C141" s="15" t="s">
        <v>7</v>
      </c>
      <c r="D141" s="16" t="s">
        <v>8</v>
      </c>
      <c r="E141" s="15" t="s">
        <v>9</v>
      </c>
      <c r="F141" s="15" t="s">
        <v>10</v>
      </c>
      <c r="G141" s="15"/>
      <c r="H141" s="15"/>
      <c r="I141" s="17" t="s">
        <v>11</v>
      </c>
      <c r="J141" s="18" t="s">
        <v>12</v>
      </c>
      <c r="K141" s="15" t="s">
        <v>13</v>
      </c>
      <c r="L141" s="16" t="s">
        <v>14</v>
      </c>
      <c r="M141" s="19" t="s">
        <v>15</v>
      </c>
      <c r="N141" s="19" t="s">
        <v>16</v>
      </c>
      <c r="O141" s="20" t="s">
        <v>17</v>
      </c>
      <c r="P141" s="15" t="s">
        <v>18</v>
      </c>
    </row>
    <row r="142" spans="1:19" s="52" customFormat="1" ht="26.25" customHeight="1" x14ac:dyDescent="0.25">
      <c r="A142" s="21" t="s">
        <v>127</v>
      </c>
      <c r="C142" s="243" t="s">
        <v>128</v>
      </c>
      <c r="D142" s="244" t="s">
        <v>129</v>
      </c>
      <c r="E142" s="245">
        <v>15</v>
      </c>
      <c r="F142" s="26">
        <v>5170.2299999999996</v>
      </c>
      <c r="G142" s="26"/>
      <c r="H142" s="26"/>
      <c r="I142" s="75">
        <f>F142*0.05</f>
        <v>258.51150000000001</v>
      </c>
      <c r="J142" s="75"/>
      <c r="K142" s="120">
        <v>492.09</v>
      </c>
      <c r="L142" s="121">
        <v>0</v>
      </c>
      <c r="M142" s="122">
        <v>0</v>
      </c>
      <c r="N142" s="122">
        <v>145</v>
      </c>
      <c r="O142" s="26">
        <f>F142+I142-K142+L142-M142-N142</f>
        <v>4791.651499999999</v>
      </c>
      <c r="P142" s="246"/>
      <c r="Q142" s="2" t="s">
        <v>130</v>
      </c>
    </row>
    <row r="143" spans="1:19" ht="26.25" customHeight="1" x14ac:dyDescent="0.25">
      <c r="C143" s="243" t="s">
        <v>131</v>
      </c>
      <c r="D143" s="244" t="s">
        <v>132</v>
      </c>
      <c r="E143" s="245">
        <v>15</v>
      </c>
      <c r="F143" s="26">
        <v>2261.37</v>
      </c>
      <c r="G143" s="26"/>
      <c r="H143" s="26"/>
      <c r="I143" s="75">
        <f>F143*0.05</f>
        <v>113.0685</v>
      </c>
      <c r="J143" s="75"/>
      <c r="K143" s="79">
        <v>0</v>
      </c>
      <c r="L143" s="80">
        <v>42.74</v>
      </c>
      <c r="M143" s="81">
        <v>0</v>
      </c>
      <c r="N143" s="81">
        <v>145</v>
      </c>
      <c r="O143" s="26">
        <f>F143+I143-K143+L143-M143-N143</f>
        <v>2272.1784999999995</v>
      </c>
      <c r="P143" s="30"/>
      <c r="Q143"/>
      <c r="R143" s="52"/>
    </row>
    <row r="144" spans="1:19" ht="15.75" thickBot="1" x14ac:dyDescent="0.3">
      <c r="C144" s="251"/>
      <c r="D144" s="253"/>
      <c r="E144" s="254" t="s">
        <v>29</v>
      </c>
      <c r="F144" s="255">
        <f>SUM(F142:F143)</f>
        <v>7431.5999999999995</v>
      </c>
      <c r="G144" s="255">
        <f t="shared" ref="G144:O144" si="26">SUM(G142:G143)</f>
        <v>0</v>
      </c>
      <c r="H144" s="255">
        <f t="shared" si="26"/>
        <v>0</v>
      </c>
      <c r="I144" s="255">
        <f t="shared" si="26"/>
        <v>371.58000000000004</v>
      </c>
      <c r="J144" s="255"/>
      <c r="K144" s="255">
        <f t="shared" si="26"/>
        <v>492.09</v>
      </c>
      <c r="L144" s="255">
        <f t="shared" si="26"/>
        <v>42.74</v>
      </c>
      <c r="M144" s="255">
        <f t="shared" si="26"/>
        <v>0</v>
      </c>
      <c r="N144" s="255">
        <f t="shared" si="26"/>
        <v>290</v>
      </c>
      <c r="O144" s="255">
        <f t="shared" si="26"/>
        <v>7063.8299999999981</v>
      </c>
      <c r="P144" s="252"/>
    </row>
    <row r="145" spans="1:19" x14ac:dyDescent="0.25">
      <c r="C145" s="251"/>
      <c r="D145" s="253"/>
      <c r="E145" s="251"/>
      <c r="F145" s="257"/>
      <c r="G145" s="257"/>
      <c r="H145" s="257"/>
      <c r="I145" s="258"/>
      <c r="J145" s="258"/>
      <c r="K145" s="257"/>
      <c r="L145" s="258"/>
      <c r="M145" s="257"/>
      <c r="N145" s="257"/>
      <c r="O145" s="257"/>
      <c r="P145" s="252"/>
    </row>
    <row r="146" spans="1:19" ht="15.75" x14ac:dyDescent="0.25">
      <c r="C146" s="237" t="s">
        <v>133</v>
      </c>
      <c r="D146" s="237"/>
      <c r="E146" s="237"/>
      <c r="F146" s="237"/>
      <c r="G146" s="237"/>
      <c r="H146" s="237"/>
      <c r="I146" s="237"/>
      <c r="J146" s="237"/>
      <c r="K146" s="237"/>
      <c r="L146" s="237"/>
      <c r="M146" s="237"/>
      <c r="N146" s="237"/>
      <c r="O146" s="237"/>
      <c r="P146" s="112"/>
    </row>
    <row r="147" spans="1:19" x14ac:dyDescent="0.25">
      <c r="C147" s="12" t="str">
        <f>C140</f>
        <v>PERIODO DEL 1 AL 15 DE DICIEMBRE DE 2018</v>
      </c>
      <c r="D147" s="68"/>
      <c r="E147" s="260"/>
      <c r="F147" s="261"/>
      <c r="G147" s="261"/>
      <c r="H147" s="261"/>
      <c r="I147" s="262"/>
      <c r="J147" s="262"/>
      <c r="K147" s="261"/>
      <c r="L147" s="262"/>
      <c r="M147" s="261"/>
      <c r="N147" s="261"/>
      <c r="O147" s="261"/>
      <c r="P147" s="116"/>
    </row>
    <row r="148" spans="1:19" ht="22.5" x14ac:dyDescent="0.25">
      <c r="C148" s="15" t="s">
        <v>7</v>
      </c>
      <c r="D148" s="16" t="s">
        <v>8</v>
      </c>
      <c r="E148" s="15" t="s">
        <v>9</v>
      </c>
      <c r="F148" s="15" t="s">
        <v>10</v>
      </c>
      <c r="G148" s="15"/>
      <c r="H148" s="15"/>
      <c r="I148" s="17" t="s">
        <v>11</v>
      </c>
      <c r="J148" s="18" t="s">
        <v>12</v>
      </c>
      <c r="K148" s="15" t="s">
        <v>13</v>
      </c>
      <c r="L148" s="16" t="s">
        <v>14</v>
      </c>
      <c r="M148" s="19" t="s">
        <v>15</v>
      </c>
      <c r="N148" s="19" t="s">
        <v>16</v>
      </c>
      <c r="O148" s="20" t="s">
        <v>17</v>
      </c>
      <c r="P148" s="15" t="s">
        <v>18</v>
      </c>
    </row>
    <row r="149" spans="1:19" ht="26.25" customHeight="1" x14ac:dyDescent="0.25">
      <c r="A149" s="21" t="s">
        <v>134</v>
      </c>
      <c r="C149" s="263" t="s">
        <v>135</v>
      </c>
      <c r="D149" s="264" t="s">
        <v>136</v>
      </c>
      <c r="E149" s="265">
        <v>15</v>
      </c>
      <c r="F149" s="26">
        <v>1570.48</v>
      </c>
      <c r="G149" s="26">
        <f>F149*2</f>
        <v>3140.96</v>
      </c>
      <c r="H149" s="26">
        <f>I149*24</f>
        <v>1884.576</v>
      </c>
      <c r="I149" s="75">
        <f>F149*0.05</f>
        <v>78.524000000000001</v>
      </c>
      <c r="J149" s="75"/>
      <c r="K149" s="184">
        <v>0</v>
      </c>
      <c r="L149" s="185">
        <v>112.91</v>
      </c>
      <c r="M149" s="184">
        <v>0</v>
      </c>
      <c r="N149" s="184"/>
      <c r="O149" s="26">
        <f>F149+I149-K149+L149-M149</f>
        <v>1761.914</v>
      </c>
      <c r="P149" s="266"/>
    </row>
    <row r="150" spans="1:19" ht="19.5" customHeight="1" x14ac:dyDescent="0.25">
      <c r="C150" s="30"/>
      <c r="D150" s="267"/>
      <c r="E150" s="265"/>
      <c r="F150" s="26"/>
      <c r="G150" s="26"/>
      <c r="H150" s="26"/>
      <c r="I150" s="75"/>
      <c r="J150" s="75"/>
      <c r="K150" s="79"/>
      <c r="L150" s="185"/>
      <c r="M150" s="215"/>
      <c r="N150" s="215"/>
      <c r="O150" s="26"/>
      <c r="P150" s="266"/>
    </row>
    <row r="151" spans="1:19" ht="15.75" thickBot="1" x14ac:dyDescent="0.3">
      <c r="C151" s="268"/>
      <c r="D151" s="269"/>
      <c r="E151" s="270" t="s">
        <v>29</v>
      </c>
      <c r="F151" s="271">
        <f>SUM(F149:F150)</f>
        <v>1570.48</v>
      </c>
      <c r="G151" s="271">
        <f t="shared" ref="G151:O151" si="27">SUM(G149:G150)</f>
        <v>3140.96</v>
      </c>
      <c r="H151" s="271">
        <f t="shared" si="27"/>
        <v>1884.576</v>
      </c>
      <c r="I151" s="272">
        <f>SUM(I149:I150)</f>
        <v>78.524000000000001</v>
      </c>
      <c r="J151" s="272"/>
      <c r="K151" s="271">
        <f t="shared" si="27"/>
        <v>0</v>
      </c>
      <c r="L151" s="272">
        <f t="shared" si="27"/>
        <v>112.91</v>
      </c>
      <c r="M151" s="271">
        <f t="shared" si="27"/>
        <v>0</v>
      </c>
      <c r="N151" s="271"/>
      <c r="O151" s="271">
        <f t="shared" si="27"/>
        <v>1761.914</v>
      </c>
      <c r="P151" s="260"/>
    </row>
    <row r="152" spans="1:19" x14ac:dyDescent="0.25">
      <c r="C152" s="251"/>
      <c r="D152" s="253"/>
      <c r="E152" s="251"/>
      <c r="F152" s="257"/>
      <c r="G152" s="257"/>
      <c r="H152" s="257"/>
      <c r="I152" s="258"/>
      <c r="J152" s="258"/>
      <c r="K152" s="257"/>
      <c r="L152" s="258"/>
      <c r="M152" s="257"/>
      <c r="N152" s="257"/>
      <c r="O152" s="257"/>
      <c r="P152" s="252"/>
    </row>
    <row r="153" spans="1:19" x14ac:dyDescent="0.25">
      <c r="C153" s="251"/>
      <c r="D153" s="253"/>
      <c r="E153" s="251"/>
      <c r="F153" s="257"/>
      <c r="G153" s="257"/>
      <c r="H153" s="257"/>
      <c r="I153" s="258"/>
      <c r="J153" s="258"/>
      <c r="K153" s="257"/>
      <c r="L153" s="258"/>
      <c r="M153" s="257"/>
      <c r="N153" s="257"/>
      <c r="O153" s="257"/>
      <c r="P153" s="252"/>
    </row>
    <row r="154" spans="1:19" x14ac:dyDescent="0.25">
      <c r="C154" s="251"/>
      <c r="D154" s="253"/>
      <c r="E154" s="251"/>
      <c r="F154" s="257"/>
      <c r="G154" s="257"/>
      <c r="H154" s="257"/>
      <c r="I154" s="258"/>
      <c r="J154" s="258"/>
      <c r="K154" s="257"/>
      <c r="L154" s="258"/>
      <c r="M154" s="257"/>
      <c r="N154" s="257"/>
      <c r="O154" s="257"/>
      <c r="P154" s="252"/>
    </row>
    <row r="155" spans="1:19" x14ac:dyDescent="0.25">
      <c r="C155" s="268"/>
      <c r="D155" s="269"/>
      <c r="E155" s="268"/>
      <c r="F155" s="273"/>
      <c r="G155" s="273"/>
      <c r="H155" s="273"/>
      <c r="I155" s="274"/>
      <c r="J155" s="274"/>
      <c r="K155" s="273"/>
      <c r="L155" s="274"/>
      <c r="M155" s="273"/>
      <c r="N155" s="273"/>
      <c r="O155" s="273"/>
      <c r="P155" s="260"/>
    </row>
    <row r="156" spans="1:19" ht="15.75" thickBot="1" x14ac:dyDescent="0.3">
      <c r="C156" s="268"/>
      <c r="D156" s="48"/>
      <c r="E156" s="49"/>
      <c r="F156" s="49"/>
      <c r="G156" s="47"/>
      <c r="H156" s="47"/>
      <c r="I156" s="50"/>
      <c r="J156" s="50"/>
      <c r="K156" s="47"/>
      <c r="L156" s="51"/>
      <c r="M156" s="52"/>
      <c r="N156" s="52"/>
      <c r="O156" s="49"/>
      <c r="P156" s="52"/>
    </row>
    <row r="157" spans="1:19" s="2" customFormat="1" x14ac:dyDescent="0.25">
      <c r="A157"/>
      <c r="B157"/>
      <c r="C157" s="46"/>
      <c r="D157" s="53"/>
      <c r="E157" s="53"/>
      <c r="F157" s="54" t="s">
        <v>31</v>
      </c>
      <c r="G157" s="55"/>
      <c r="H157" s="55"/>
      <c r="I157" s="55"/>
      <c r="J157" s="55"/>
      <c r="K157" s="55"/>
      <c r="L157" s="54"/>
      <c r="M157" s="52"/>
      <c r="N157" s="52"/>
      <c r="O157" s="55" t="s">
        <v>32</v>
      </c>
      <c r="P157" s="55"/>
      <c r="R157"/>
      <c r="S157"/>
    </row>
    <row r="158" spans="1:19" s="56" customFormat="1" x14ac:dyDescent="0.25">
      <c r="B158"/>
      <c r="C158" s="46"/>
      <c r="D158" s="57"/>
      <c r="E158" s="57"/>
      <c r="F158" s="57" t="s">
        <v>33</v>
      </c>
      <c r="G158" s="57"/>
      <c r="H158" s="57"/>
      <c r="I158" s="57"/>
      <c r="J158" s="57"/>
      <c r="K158" s="57"/>
      <c r="L158" s="57"/>
      <c r="M158" s="52"/>
      <c r="N158" s="52"/>
      <c r="O158" s="57" t="s">
        <v>34</v>
      </c>
      <c r="P158" s="57"/>
      <c r="Q158" s="2"/>
      <c r="R158"/>
      <c r="S158"/>
    </row>
    <row r="159" spans="1:19" x14ac:dyDescent="0.25">
      <c r="C159" s="46"/>
      <c r="D159" s="59"/>
      <c r="E159" s="52"/>
      <c r="F159" s="39"/>
      <c r="G159" s="39"/>
      <c r="H159" s="39"/>
      <c r="I159" s="59"/>
      <c r="J159" s="59"/>
      <c r="K159" s="39"/>
      <c r="L159" s="59"/>
      <c r="M159" s="52"/>
      <c r="N159" s="52"/>
      <c r="O159" s="39"/>
      <c r="P159" s="39"/>
    </row>
    <row r="160" spans="1:19" x14ac:dyDescent="0.25">
      <c r="C160" s="46"/>
      <c r="D160" s="59"/>
      <c r="E160" s="52"/>
      <c r="F160" s="39"/>
      <c r="G160" s="39"/>
      <c r="H160" s="39"/>
      <c r="I160" s="59"/>
      <c r="J160" s="59"/>
      <c r="K160" s="39"/>
      <c r="L160" s="59"/>
      <c r="M160" s="52"/>
      <c r="N160" s="52"/>
      <c r="O160" s="39"/>
      <c r="P160" s="39"/>
    </row>
    <row r="161" spans="1:19" ht="29.25" x14ac:dyDescent="0.5">
      <c r="C161" s="1" t="s">
        <v>0</v>
      </c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9" ht="23.25" x14ac:dyDescent="0.35">
      <c r="C162" s="3" t="s">
        <v>1</v>
      </c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19" ht="15.75" x14ac:dyDescent="0.25">
      <c r="C163" s="275" t="s">
        <v>2</v>
      </c>
      <c r="D163" s="277"/>
      <c r="E163" s="276"/>
      <c r="F163" s="276"/>
      <c r="G163" s="276"/>
      <c r="H163" s="276"/>
      <c r="I163" s="278"/>
      <c r="J163" s="278"/>
      <c r="K163" s="276"/>
      <c r="L163" s="278"/>
      <c r="M163" s="276"/>
      <c r="N163" s="276"/>
      <c r="O163" s="276"/>
      <c r="P163" s="279" t="s">
        <v>3</v>
      </c>
    </row>
    <row r="164" spans="1:19" ht="15.75" x14ac:dyDescent="0.25">
      <c r="C164" s="280" t="s">
        <v>137</v>
      </c>
      <c r="D164" s="280"/>
      <c r="E164" s="280"/>
      <c r="F164" s="280"/>
      <c r="G164" s="280"/>
      <c r="H164" s="280"/>
      <c r="I164" s="280"/>
      <c r="J164" s="280"/>
      <c r="K164" s="280"/>
      <c r="L164" s="280"/>
      <c r="M164" s="280"/>
      <c r="N164" s="280"/>
      <c r="O164" s="280"/>
      <c r="P164" s="281"/>
    </row>
    <row r="165" spans="1:19" ht="15" customHeight="1" x14ac:dyDescent="0.25">
      <c r="C165" s="282"/>
      <c r="D165" s="68"/>
      <c r="E165" s="283"/>
      <c r="F165" s="284"/>
      <c r="G165" s="284"/>
      <c r="H165" s="284"/>
      <c r="I165" s="285"/>
      <c r="J165" s="285"/>
      <c r="K165" s="284"/>
      <c r="L165" s="285"/>
      <c r="M165" s="284"/>
      <c r="N165" s="284"/>
      <c r="O165" s="284"/>
      <c r="P165" s="11" t="s">
        <v>5</v>
      </c>
    </row>
    <row r="166" spans="1:19" ht="15" customHeight="1" x14ac:dyDescent="0.25">
      <c r="C166" s="12" t="str">
        <f>C147</f>
        <v>PERIODO DEL 1 AL 15 DE DICIEMBRE DE 2018</v>
      </c>
      <c r="D166" s="68"/>
      <c r="E166" s="283"/>
      <c r="F166" s="284"/>
      <c r="G166" s="284"/>
      <c r="H166" s="284"/>
      <c r="I166" s="285"/>
      <c r="J166" s="285"/>
      <c r="K166" s="284"/>
      <c r="L166" s="285"/>
      <c r="M166" s="284"/>
      <c r="N166" s="284"/>
      <c r="O166" s="284"/>
      <c r="P166" s="14"/>
    </row>
    <row r="167" spans="1:19" ht="22.5" x14ac:dyDescent="0.25">
      <c r="C167" s="286" t="s">
        <v>7</v>
      </c>
      <c r="D167" s="287" t="s">
        <v>8</v>
      </c>
      <c r="E167" s="288" t="s">
        <v>9</v>
      </c>
      <c r="F167" s="286" t="s">
        <v>138</v>
      </c>
      <c r="G167" s="286"/>
      <c r="H167" s="286"/>
      <c r="I167" s="17" t="s">
        <v>11</v>
      </c>
      <c r="J167" s="18" t="s">
        <v>12</v>
      </c>
      <c r="K167" s="286" t="s">
        <v>13</v>
      </c>
      <c r="L167" s="289" t="s">
        <v>14</v>
      </c>
      <c r="M167" s="290" t="s">
        <v>15</v>
      </c>
      <c r="N167" s="289" t="s">
        <v>139</v>
      </c>
      <c r="O167" s="291" t="s">
        <v>17</v>
      </c>
      <c r="P167" s="286" t="s">
        <v>18</v>
      </c>
    </row>
    <row r="168" spans="1:19" ht="25.5" customHeight="1" x14ac:dyDescent="0.25">
      <c r="A168" s="21" t="s">
        <v>140</v>
      </c>
      <c r="C168" s="292" t="s">
        <v>141</v>
      </c>
      <c r="D168" s="294" t="s">
        <v>142</v>
      </c>
      <c r="E168" s="245">
        <v>15</v>
      </c>
      <c r="F168" s="26">
        <v>787.41</v>
      </c>
      <c r="G168" s="26">
        <f>F168*2</f>
        <v>1574.82</v>
      </c>
      <c r="H168" s="26">
        <f>I168*24</f>
        <v>944.89200000000005</v>
      </c>
      <c r="I168" s="75">
        <f t="shared" ref="I168:I178" si="28">F168*0.05</f>
        <v>39.3705</v>
      </c>
      <c r="J168" s="75"/>
      <c r="K168" s="295">
        <v>0</v>
      </c>
      <c r="L168" s="296">
        <v>163.17519999999999</v>
      </c>
      <c r="M168" s="297">
        <v>0</v>
      </c>
      <c r="N168" s="297"/>
      <c r="O168" s="26">
        <f t="shared" ref="O168:O176" si="29">F168+I168-K168+L168-M168-N168+J168</f>
        <v>989.95569999999998</v>
      </c>
      <c r="P168" s="293"/>
    </row>
    <row r="169" spans="1:19" ht="25.5" customHeight="1" x14ac:dyDescent="0.25">
      <c r="A169" s="21" t="s">
        <v>143</v>
      </c>
      <c r="C169" s="292" t="s">
        <v>144</v>
      </c>
      <c r="D169" s="187" t="s">
        <v>145</v>
      </c>
      <c r="E169" s="265">
        <v>15</v>
      </c>
      <c r="F169" s="26">
        <v>1790.3025</v>
      </c>
      <c r="G169" s="26">
        <f t="shared" ref="G169:G174" si="30">F169*2</f>
        <v>3580.605</v>
      </c>
      <c r="H169" s="26">
        <f t="shared" ref="H169:H176" si="31">I169*24</f>
        <v>2148.3630000000003</v>
      </c>
      <c r="I169" s="75">
        <f t="shared" si="28"/>
        <v>89.515125000000012</v>
      </c>
      <c r="J169" s="75"/>
      <c r="K169" s="79">
        <v>0</v>
      </c>
      <c r="L169" s="80">
        <v>86.840079999999986</v>
      </c>
      <c r="M169" s="297">
        <v>0</v>
      </c>
      <c r="N169" s="297"/>
      <c r="O169" s="26">
        <f t="shared" si="29"/>
        <v>1966.6577050000001</v>
      </c>
      <c r="P169" s="293"/>
    </row>
    <row r="170" spans="1:19" ht="25.5" customHeight="1" x14ac:dyDescent="0.25">
      <c r="A170" s="21" t="s">
        <v>146</v>
      </c>
      <c r="C170" s="298" t="s">
        <v>147</v>
      </c>
      <c r="D170" s="187" t="s">
        <v>145</v>
      </c>
      <c r="E170" s="265">
        <v>15</v>
      </c>
      <c r="F170" s="26">
        <v>1790.3025</v>
      </c>
      <c r="G170" s="26"/>
      <c r="H170" s="26">
        <f t="shared" si="31"/>
        <v>2148.3630000000003</v>
      </c>
      <c r="I170" s="75">
        <f t="shared" si="28"/>
        <v>89.515125000000012</v>
      </c>
      <c r="J170" s="75"/>
      <c r="K170" s="79">
        <v>0</v>
      </c>
      <c r="L170" s="80">
        <v>86.840079999999986</v>
      </c>
      <c r="M170" s="297">
        <v>0</v>
      </c>
      <c r="N170" s="297"/>
      <c r="O170" s="26">
        <f t="shared" si="29"/>
        <v>1966.6577050000001</v>
      </c>
      <c r="P170" s="299"/>
    </row>
    <row r="171" spans="1:19" ht="25.5" customHeight="1" x14ac:dyDescent="0.25">
      <c r="A171" s="21" t="s">
        <v>148</v>
      </c>
      <c r="C171" s="298" t="s">
        <v>149</v>
      </c>
      <c r="D171" s="187" t="s">
        <v>150</v>
      </c>
      <c r="E171" s="265">
        <v>15</v>
      </c>
      <c r="F171" s="26">
        <v>2460.6675</v>
      </c>
      <c r="G171" s="26">
        <f t="shared" ref="G171" si="32">F171*2</f>
        <v>4921.335</v>
      </c>
      <c r="H171" s="26">
        <f t="shared" si="31"/>
        <v>2952.8010000000004</v>
      </c>
      <c r="I171" s="75">
        <f t="shared" si="28"/>
        <v>123.03337500000001</v>
      </c>
      <c r="J171" s="75"/>
      <c r="K171" s="79">
        <v>0</v>
      </c>
      <c r="L171" s="80">
        <v>14.031103999999999</v>
      </c>
      <c r="M171" s="297">
        <v>0</v>
      </c>
      <c r="N171" s="297"/>
      <c r="O171" s="26">
        <f t="shared" si="29"/>
        <v>2597.7319790000001</v>
      </c>
      <c r="P171" s="299"/>
    </row>
    <row r="172" spans="1:19" ht="25.5" customHeight="1" x14ac:dyDescent="0.25">
      <c r="A172" s="21" t="s">
        <v>151</v>
      </c>
      <c r="C172" s="298" t="s">
        <v>152</v>
      </c>
      <c r="D172" s="187" t="s">
        <v>150</v>
      </c>
      <c r="E172" s="188">
        <v>15</v>
      </c>
      <c r="F172" s="26">
        <v>2460.6675</v>
      </c>
      <c r="G172" s="26">
        <f t="shared" si="30"/>
        <v>4921.335</v>
      </c>
      <c r="H172" s="26">
        <f t="shared" si="31"/>
        <v>2952.8010000000004</v>
      </c>
      <c r="I172" s="75">
        <f t="shared" si="28"/>
        <v>123.03337500000001</v>
      </c>
      <c r="J172" s="75"/>
      <c r="K172" s="79">
        <v>0</v>
      </c>
      <c r="L172" s="80">
        <v>14.031103999999999</v>
      </c>
      <c r="M172" s="297">
        <v>0</v>
      </c>
      <c r="N172" s="297"/>
      <c r="O172" s="26">
        <f t="shared" si="29"/>
        <v>2597.7319790000001</v>
      </c>
      <c r="P172" s="299"/>
    </row>
    <row r="173" spans="1:19" ht="25.5" customHeight="1" x14ac:dyDescent="0.25">
      <c r="A173" s="21" t="s">
        <v>153</v>
      </c>
      <c r="C173" s="298" t="s">
        <v>154</v>
      </c>
      <c r="D173" s="187" t="s">
        <v>155</v>
      </c>
      <c r="E173" s="188">
        <v>15</v>
      </c>
      <c r="F173" s="26">
        <v>3298.8074999999999</v>
      </c>
      <c r="G173" s="26">
        <f t="shared" si="30"/>
        <v>6597.6149999999998</v>
      </c>
      <c r="H173" s="26">
        <f t="shared" si="31"/>
        <v>3958.5690000000004</v>
      </c>
      <c r="I173" s="75">
        <f t="shared" si="28"/>
        <v>164.94037500000002</v>
      </c>
      <c r="J173" s="75"/>
      <c r="K173" s="120">
        <v>112.40852799999999</v>
      </c>
      <c r="L173" s="121">
        <v>0</v>
      </c>
      <c r="M173" s="297">
        <v>0</v>
      </c>
      <c r="N173" s="297"/>
      <c r="O173" s="26">
        <f t="shared" si="29"/>
        <v>3351.3393470000001</v>
      </c>
      <c r="P173" s="299"/>
    </row>
    <row r="174" spans="1:19" ht="25.5" customHeight="1" x14ac:dyDescent="0.25">
      <c r="A174" s="21" t="s">
        <v>156</v>
      </c>
      <c r="C174" s="186" t="s">
        <v>157</v>
      </c>
      <c r="D174" s="187" t="s">
        <v>158</v>
      </c>
      <c r="E174" s="188">
        <v>15</v>
      </c>
      <c r="F174" s="26">
        <v>1731.135</v>
      </c>
      <c r="G174" s="26">
        <f t="shared" si="30"/>
        <v>3462.27</v>
      </c>
      <c r="H174" s="26">
        <f t="shared" si="31"/>
        <v>2077.3620000000001</v>
      </c>
      <c r="I174" s="75">
        <f t="shared" si="28"/>
        <v>86.556750000000008</v>
      </c>
      <c r="J174" s="75"/>
      <c r="K174" s="300">
        <v>0</v>
      </c>
      <c r="L174" s="301">
        <v>95.726800000000011</v>
      </c>
      <c r="M174" s="297">
        <v>0</v>
      </c>
      <c r="N174" s="297"/>
      <c r="O174" s="26">
        <f t="shared" si="29"/>
        <v>1913.4185499999999</v>
      </c>
      <c r="P174" s="299"/>
      <c r="R174" s="302"/>
    </row>
    <row r="175" spans="1:19" ht="25.5" customHeight="1" x14ac:dyDescent="0.25">
      <c r="A175" s="21" t="s">
        <v>159</v>
      </c>
      <c r="C175" s="186" t="s">
        <v>160</v>
      </c>
      <c r="D175" s="187" t="s">
        <v>158</v>
      </c>
      <c r="E175" s="188">
        <v>15</v>
      </c>
      <c r="F175" s="26">
        <v>1731.135</v>
      </c>
      <c r="G175" s="26"/>
      <c r="H175" s="26">
        <f t="shared" si="31"/>
        <v>2077.3620000000001</v>
      </c>
      <c r="I175" s="75">
        <f t="shared" si="28"/>
        <v>86.556750000000008</v>
      </c>
      <c r="J175" s="75"/>
      <c r="K175" s="300">
        <v>0</v>
      </c>
      <c r="L175" s="301">
        <v>95.726800000000011</v>
      </c>
      <c r="M175" s="297">
        <v>0</v>
      </c>
      <c r="N175" s="297"/>
      <c r="O175" s="26">
        <f t="shared" si="29"/>
        <v>1913.4185499999999</v>
      </c>
      <c r="P175" s="299"/>
    </row>
    <row r="176" spans="1:19" s="56" customFormat="1" ht="25.5" customHeight="1" x14ac:dyDescent="0.25">
      <c r="A176" s="21"/>
      <c r="B176"/>
      <c r="C176" s="212" t="s">
        <v>161</v>
      </c>
      <c r="D176" s="303" t="s">
        <v>162</v>
      </c>
      <c r="E176" s="265">
        <v>15</v>
      </c>
      <c r="F176" s="26">
        <v>1790.3025</v>
      </c>
      <c r="G176" s="26"/>
      <c r="H176" s="26">
        <f t="shared" si="31"/>
        <v>2148.3630000000003</v>
      </c>
      <c r="I176" s="75">
        <f t="shared" si="28"/>
        <v>89.515125000000012</v>
      </c>
      <c r="J176" s="75"/>
      <c r="K176" s="79">
        <v>0</v>
      </c>
      <c r="L176" s="80">
        <v>86.840079999999986</v>
      </c>
      <c r="M176" s="215">
        <v>0</v>
      </c>
      <c r="N176" s="215"/>
      <c r="O176" s="26">
        <f t="shared" si="29"/>
        <v>1966.6577050000001</v>
      </c>
      <c r="P176" s="304"/>
      <c r="Q176" s="2"/>
      <c r="R176"/>
      <c r="S176"/>
    </row>
    <row r="177" spans="1:19" s="56" customFormat="1" ht="25.5" customHeight="1" x14ac:dyDescent="0.25">
      <c r="A177" s="21"/>
      <c r="B177"/>
      <c r="C177" s="127" t="s">
        <v>163</v>
      </c>
      <c r="D177" s="128" t="s">
        <v>58</v>
      </c>
      <c r="E177" s="129">
        <v>15</v>
      </c>
      <c r="F177" s="26">
        <v>2243.9499999999998</v>
      </c>
      <c r="G177" s="26">
        <f>F177*2</f>
        <v>4487.8999999999996</v>
      </c>
      <c r="H177" s="26">
        <f>I177*24</f>
        <v>2692.74</v>
      </c>
      <c r="I177" s="75">
        <f>F177*0.05</f>
        <v>112.19749999999999</v>
      </c>
      <c r="J177" s="75"/>
      <c r="K177" s="79"/>
      <c r="L177" s="80">
        <v>43.85</v>
      </c>
      <c r="M177" s="81">
        <v>0</v>
      </c>
      <c r="N177" s="81"/>
      <c r="O177" s="26">
        <f>F177+I177-K177+L177-M177-N177+J177</f>
        <v>2399.9974999999999</v>
      </c>
      <c r="P177" s="130"/>
      <c r="Q177" s="2"/>
      <c r="R177"/>
      <c r="S177"/>
    </row>
    <row r="178" spans="1:19" s="56" customFormat="1" ht="25.5" customHeight="1" x14ac:dyDescent="0.25">
      <c r="A178" s="21" t="s">
        <v>164</v>
      </c>
      <c r="B178"/>
      <c r="C178" s="305" t="s">
        <v>165</v>
      </c>
      <c r="D178" s="303" t="s">
        <v>162</v>
      </c>
      <c r="E178" s="265">
        <v>15</v>
      </c>
      <c r="F178" s="26">
        <v>1790.3025</v>
      </c>
      <c r="G178" s="26"/>
      <c r="H178" s="26">
        <f>I178*24*5</f>
        <v>10741.815000000002</v>
      </c>
      <c r="I178" s="75">
        <f t="shared" si="28"/>
        <v>89.515125000000012</v>
      </c>
      <c r="J178" s="75"/>
      <c r="K178" s="79">
        <v>0</v>
      </c>
      <c r="L178" s="80">
        <v>86.840079999999986</v>
      </c>
      <c r="M178" s="215"/>
      <c r="N178" s="215"/>
      <c r="O178" s="26">
        <f>F178+I178-K178+L178-M178-N178+J178</f>
        <v>1966.6577050000001</v>
      </c>
      <c r="P178" s="304"/>
      <c r="R178"/>
      <c r="S178"/>
    </row>
    <row r="179" spans="1:19" s="56" customFormat="1" ht="15.75" thickBot="1" x14ac:dyDescent="0.3">
      <c r="B179"/>
      <c r="D179" s="306"/>
      <c r="E179" s="307" t="s">
        <v>29</v>
      </c>
      <c r="F179" s="308">
        <f>SUM(F168:F178)</f>
        <v>21874.982500000006</v>
      </c>
      <c r="G179" s="308">
        <f t="shared" ref="G179:O179" si="33">SUM(G168:G178)</f>
        <v>29545.879999999997</v>
      </c>
      <c r="H179" s="308">
        <f t="shared" si="33"/>
        <v>34843.431000000004</v>
      </c>
      <c r="I179" s="308">
        <f t="shared" si="33"/>
        <v>1093.7491249999998</v>
      </c>
      <c r="J179" s="308">
        <f t="shared" si="33"/>
        <v>0</v>
      </c>
      <c r="K179" s="308">
        <f t="shared" si="33"/>
        <v>112.40852799999999</v>
      </c>
      <c r="L179" s="308">
        <f t="shared" si="33"/>
        <v>773.90132799999992</v>
      </c>
      <c r="M179" s="308">
        <f t="shared" si="33"/>
        <v>0</v>
      </c>
      <c r="N179" s="308">
        <f t="shared" si="33"/>
        <v>0</v>
      </c>
      <c r="O179" s="308">
        <f t="shared" si="33"/>
        <v>23630.224425000004</v>
      </c>
      <c r="P179" s="283"/>
      <c r="Q179" s="2"/>
      <c r="R179"/>
      <c r="S179"/>
    </row>
    <row r="180" spans="1:19" s="56" customFormat="1" x14ac:dyDescent="0.25">
      <c r="B180"/>
      <c r="C180" s="309"/>
      <c r="D180" s="306"/>
      <c r="E180" s="309"/>
      <c r="F180" s="310"/>
      <c r="G180" s="310"/>
      <c r="H180" s="310"/>
      <c r="I180" s="311"/>
      <c r="J180" s="311"/>
      <c r="K180" s="310"/>
      <c r="L180" s="311"/>
      <c r="M180" s="310"/>
      <c r="N180" s="310"/>
      <c r="O180" s="310"/>
      <c r="P180" s="283"/>
      <c r="Q180" s="2"/>
      <c r="R180"/>
      <c r="S180"/>
    </row>
    <row r="181" spans="1:19" s="56" customFormat="1" x14ac:dyDescent="0.25">
      <c r="B181"/>
      <c r="C181" s="309"/>
      <c r="D181" s="306"/>
      <c r="E181" s="309"/>
      <c r="F181" s="310"/>
      <c r="G181" s="310"/>
      <c r="H181" s="310"/>
      <c r="I181" s="311"/>
      <c r="J181" s="311"/>
      <c r="K181" s="310"/>
      <c r="L181" s="311"/>
      <c r="M181" s="310"/>
      <c r="N181" s="310"/>
      <c r="O181" s="310"/>
      <c r="P181" s="283"/>
      <c r="Q181" s="2"/>
      <c r="R181"/>
      <c r="S181"/>
    </row>
    <row r="182" spans="1:19" s="56" customFormat="1" ht="15.75" thickBot="1" x14ac:dyDescent="0.3">
      <c r="B182"/>
      <c r="C182" s="312"/>
      <c r="D182" s="48"/>
      <c r="E182" s="49"/>
      <c r="F182" s="313"/>
      <c r="G182" s="314"/>
      <c r="H182" s="314"/>
      <c r="I182" s="315"/>
      <c r="J182" s="315"/>
      <c r="K182" s="314"/>
      <c r="L182" s="316"/>
      <c r="M182" s="52"/>
      <c r="N182" s="52"/>
      <c r="O182" s="49"/>
      <c r="P182" s="52"/>
      <c r="Q182" s="2"/>
      <c r="R182"/>
      <c r="S182"/>
    </row>
    <row r="183" spans="1:19" s="2" customFormat="1" x14ac:dyDescent="0.25">
      <c r="A183"/>
      <c r="B183"/>
      <c r="C183" s="46"/>
      <c r="D183" s="53"/>
      <c r="E183" s="53"/>
      <c r="F183" s="54" t="s">
        <v>31</v>
      </c>
      <c r="G183" s="55"/>
      <c r="H183" s="55"/>
      <c r="I183" s="55"/>
      <c r="J183" s="55"/>
      <c r="K183" s="55"/>
      <c r="L183" s="54"/>
      <c r="M183" s="52"/>
      <c r="N183" s="52"/>
      <c r="O183" s="55" t="s">
        <v>32</v>
      </c>
      <c r="P183" s="55"/>
      <c r="R183"/>
      <c r="S183"/>
    </row>
    <row r="184" spans="1:19" s="56" customFormat="1" x14ac:dyDescent="0.25">
      <c r="B184"/>
      <c r="C184" s="46"/>
      <c r="D184" s="57"/>
      <c r="E184" s="57"/>
      <c r="F184" s="57" t="s">
        <v>33</v>
      </c>
      <c r="G184" s="57"/>
      <c r="H184" s="57"/>
      <c r="I184" s="57"/>
      <c r="J184" s="57"/>
      <c r="K184" s="57"/>
      <c r="L184" s="57"/>
      <c r="M184" s="52"/>
      <c r="N184" s="52"/>
      <c r="O184" s="57" t="s">
        <v>34</v>
      </c>
      <c r="P184" s="57"/>
      <c r="Q184" s="2"/>
      <c r="R184"/>
      <c r="S184"/>
    </row>
    <row r="185" spans="1:19" x14ac:dyDescent="0.25">
      <c r="C185" s="46"/>
      <c r="D185" s="59"/>
      <c r="E185" s="52"/>
      <c r="F185" s="39"/>
      <c r="G185" s="39"/>
      <c r="H185" s="39"/>
      <c r="I185" s="59"/>
      <c r="J185" s="59"/>
      <c r="K185" s="39"/>
      <c r="L185" s="59"/>
      <c r="M185" s="52"/>
      <c r="N185" s="52"/>
      <c r="O185" s="39"/>
      <c r="P185" s="39"/>
    </row>
    <row r="186" spans="1:19" x14ac:dyDescent="0.25">
      <c r="C186" s="46"/>
      <c r="D186" s="59"/>
      <c r="E186" s="52"/>
      <c r="F186" s="317"/>
      <c r="G186" s="317"/>
      <c r="H186" s="317"/>
      <c r="I186" s="59"/>
      <c r="J186" s="59"/>
      <c r="K186" s="39"/>
      <c r="L186" s="59"/>
      <c r="M186" s="52"/>
      <c r="N186" s="52"/>
      <c r="O186" s="39"/>
      <c r="P186" s="39"/>
    </row>
    <row r="187" spans="1:19" s="2" customFormat="1" x14ac:dyDescent="0.25">
      <c r="A187"/>
      <c r="B187"/>
      <c r="C187" s="46"/>
      <c r="D187" s="59"/>
      <c r="E187" s="52"/>
      <c r="F187" s="39"/>
      <c r="G187" s="39"/>
      <c r="H187" s="39"/>
      <c r="I187" s="59"/>
      <c r="J187" s="59"/>
      <c r="K187" s="39"/>
      <c r="L187" s="59"/>
      <c r="M187" s="52"/>
      <c r="N187" s="52"/>
      <c r="O187" s="39"/>
      <c r="P187" s="39"/>
      <c r="R187"/>
      <c r="S187"/>
    </row>
    <row r="188" spans="1:19" s="2" customFormat="1" x14ac:dyDescent="0.25">
      <c r="A188"/>
      <c r="B188"/>
      <c r="C188" s="46"/>
      <c r="D188" s="59"/>
      <c r="E188" s="52"/>
      <c r="F188" s="39"/>
      <c r="G188" s="39"/>
      <c r="H188" s="39"/>
      <c r="I188" s="59"/>
      <c r="J188" s="59"/>
      <c r="K188" s="39"/>
      <c r="L188" s="59"/>
      <c r="M188" s="52"/>
      <c r="N188" s="52"/>
      <c r="O188" s="39"/>
      <c r="P188" s="39"/>
      <c r="R188"/>
      <c r="S188"/>
    </row>
    <row r="189" spans="1:19" s="2" customFormat="1" x14ac:dyDescent="0.25">
      <c r="A189"/>
      <c r="B189"/>
      <c r="C189" s="46"/>
      <c r="D189" s="59"/>
      <c r="E189" s="52"/>
      <c r="F189" s="39"/>
      <c r="G189" s="39"/>
      <c r="H189" s="39"/>
      <c r="I189" s="59"/>
      <c r="J189" s="59"/>
      <c r="K189" s="39"/>
      <c r="L189" s="59"/>
      <c r="M189" s="52"/>
      <c r="N189" s="52"/>
      <c r="O189" s="39"/>
      <c r="P189" s="39"/>
      <c r="R189"/>
      <c r="S189"/>
    </row>
    <row r="190" spans="1:19" s="2" customFormat="1" x14ac:dyDescent="0.25">
      <c r="A190"/>
      <c r="B190"/>
      <c r="C190" s="46"/>
      <c r="D190" s="59"/>
      <c r="E190" s="52"/>
      <c r="F190" s="39"/>
      <c r="G190" s="39"/>
      <c r="H190" s="39"/>
      <c r="I190" s="59"/>
      <c r="J190" s="59"/>
      <c r="K190" s="39"/>
      <c r="L190" s="59"/>
      <c r="M190" s="52"/>
      <c r="N190" s="52"/>
      <c r="O190" s="39"/>
      <c r="P190" s="39"/>
      <c r="R190"/>
      <c r="S190"/>
    </row>
    <row r="191" spans="1:19" s="2" customFormat="1" x14ac:dyDescent="0.25">
      <c r="A191"/>
      <c r="B191"/>
      <c r="C191" s="46"/>
      <c r="D191" s="59"/>
      <c r="E191" s="52"/>
      <c r="F191" s="39"/>
      <c r="G191" s="39"/>
      <c r="H191" s="39"/>
      <c r="I191" s="59"/>
      <c r="J191" s="59"/>
      <c r="K191" s="39"/>
      <c r="L191" s="59"/>
      <c r="M191" s="52"/>
      <c r="N191" s="52"/>
      <c r="O191" s="39"/>
      <c r="P191" s="39"/>
      <c r="R191"/>
      <c r="S191"/>
    </row>
    <row r="192" spans="1:19" s="2" customFormat="1" x14ac:dyDescent="0.25">
      <c r="A192"/>
      <c r="B192"/>
      <c r="C192" s="46"/>
      <c r="D192" s="59"/>
      <c r="E192" s="52"/>
      <c r="F192" s="39"/>
      <c r="G192" s="39"/>
      <c r="H192" s="39"/>
      <c r="I192" s="59"/>
      <c r="J192" s="59"/>
      <c r="K192" s="39"/>
      <c r="L192" s="59"/>
      <c r="M192" s="52"/>
      <c r="N192" s="52"/>
      <c r="O192" s="39"/>
      <c r="P192" s="39"/>
      <c r="R192"/>
      <c r="S192"/>
    </row>
    <row r="193" spans="1:19" s="2" customFormat="1" x14ac:dyDescent="0.25">
      <c r="A193"/>
      <c r="B193"/>
      <c r="C193" s="46"/>
      <c r="D193" s="59"/>
      <c r="E193" s="52"/>
      <c r="F193" s="39"/>
      <c r="G193" s="39"/>
      <c r="H193" s="39"/>
      <c r="I193" s="59"/>
      <c r="J193" s="59"/>
      <c r="K193" s="39"/>
      <c r="L193" s="59"/>
      <c r="M193" s="52"/>
      <c r="N193" s="52"/>
      <c r="O193" s="39"/>
      <c r="P193" s="39"/>
      <c r="R193"/>
      <c r="S193"/>
    </row>
    <row r="194" spans="1:19" s="2" customFormat="1" ht="29.25" x14ac:dyDescent="0.5">
      <c r="A194"/>
      <c r="B194"/>
      <c r="C194" s="1" t="s">
        <v>0</v>
      </c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R194"/>
      <c r="S194"/>
    </row>
    <row r="195" spans="1:19" s="2" customFormat="1" ht="23.25" x14ac:dyDescent="0.35">
      <c r="A195"/>
      <c r="B195"/>
      <c r="C195" s="3" t="s">
        <v>1</v>
      </c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R195"/>
      <c r="S195"/>
    </row>
    <row r="196" spans="1:19" s="2" customFormat="1" ht="23.25" x14ac:dyDescent="0.35">
      <c r="A196"/>
      <c r="B196"/>
      <c r="C196" s="318"/>
      <c r="D196" s="319"/>
      <c r="E196" s="318"/>
      <c r="F196" s="318"/>
      <c r="G196" s="318"/>
      <c r="H196" s="318"/>
      <c r="I196" s="319"/>
      <c r="J196" s="319"/>
      <c r="K196" s="318"/>
      <c r="L196" s="319"/>
      <c r="M196" s="318"/>
      <c r="N196" s="318"/>
      <c r="O196" s="318"/>
      <c r="P196" s="318"/>
      <c r="R196"/>
      <c r="S196"/>
    </row>
    <row r="197" spans="1:19" s="2" customFormat="1" ht="15.75" x14ac:dyDescent="0.25">
      <c r="A197"/>
      <c r="B197"/>
      <c r="C197" s="275" t="s">
        <v>2</v>
      </c>
      <c r="D197" s="277"/>
      <c r="E197" s="276"/>
      <c r="F197" s="276"/>
      <c r="G197" s="276"/>
      <c r="H197" s="276"/>
      <c r="I197" s="278"/>
      <c r="J197" s="278"/>
      <c r="K197" s="276"/>
      <c r="L197" s="278"/>
      <c r="M197" s="276"/>
      <c r="N197" s="276"/>
      <c r="O197" s="276"/>
      <c r="P197"/>
      <c r="R197"/>
      <c r="S197"/>
    </row>
    <row r="198" spans="1:19" s="2" customFormat="1" ht="15.75" x14ac:dyDescent="0.25">
      <c r="A198"/>
      <c r="B198"/>
      <c r="C198" s="320" t="s">
        <v>166</v>
      </c>
      <c r="D198" s="320"/>
      <c r="E198" s="320"/>
      <c r="F198" s="320"/>
      <c r="G198" s="320"/>
      <c r="H198" s="320"/>
      <c r="I198" s="320"/>
      <c r="J198" s="320"/>
      <c r="K198" s="320"/>
      <c r="L198" s="320"/>
      <c r="M198" s="320"/>
      <c r="N198" s="320"/>
      <c r="O198" s="320"/>
      <c r="P198" s="279" t="s">
        <v>3</v>
      </c>
      <c r="R198"/>
      <c r="S198"/>
    </row>
    <row r="199" spans="1:19" s="2" customFormat="1" ht="15.75" x14ac:dyDescent="0.25">
      <c r="A199"/>
      <c r="B199"/>
      <c r="C199" s="321"/>
      <c r="D199" s="322"/>
      <c r="E199" s="321"/>
      <c r="F199" s="321"/>
      <c r="G199" s="321"/>
      <c r="H199" s="321"/>
      <c r="I199" s="322"/>
      <c r="J199" s="322"/>
      <c r="K199" s="321"/>
      <c r="L199" s="322"/>
      <c r="M199" s="321"/>
      <c r="N199" s="321"/>
      <c r="O199" s="321"/>
      <c r="P199" s="11" t="s">
        <v>5</v>
      </c>
      <c r="R199"/>
      <c r="S199"/>
    </row>
    <row r="200" spans="1:19" s="2" customFormat="1" x14ac:dyDescent="0.25">
      <c r="A200"/>
      <c r="B200"/>
      <c r="C200" s="12" t="str">
        <f>C166</f>
        <v>PERIODO DEL 1 AL 15 DE DICIEMBRE DE 2018</v>
      </c>
      <c r="D200" s="68"/>
      <c r="E200" s="323"/>
      <c r="F200" s="324"/>
      <c r="G200" s="324"/>
      <c r="H200" s="324"/>
      <c r="I200" s="325"/>
      <c r="J200" s="325"/>
      <c r="K200" s="324"/>
      <c r="L200" s="325"/>
      <c r="M200" s="324"/>
      <c r="N200" s="324"/>
      <c r="O200" s="324"/>
      <c r="P200" s="14"/>
      <c r="R200"/>
      <c r="S200"/>
    </row>
    <row r="201" spans="1:19" ht="22.5" x14ac:dyDescent="0.25">
      <c r="C201" s="15" t="s">
        <v>7</v>
      </c>
      <c r="D201" s="16" t="s">
        <v>8</v>
      </c>
      <c r="E201" s="15" t="s">
        <v>9</v>
      </c>
      <c r="F201" s="15" t="s">
        <v>10</v>
      </c>
      <c r="G201" s="15"/>
      <c r="H201" s="15"/>
      <c r="I201" s="17" t="s">
        <v>11</v>
      </c>
      <c r="J201" s="18" t="s">
        <v>12</v>
      </c>
      <c r="K201" s="15" t="s">
        <v>13</v>
      </c>
      <c r="L201" s="16" t="s">
        <v>14</v>
      </c>
      <c r="M201" s="19" t="s">
        <v>15</v>
      </c>
      <c r="N201" s="19" t="s">
        <v>16</v>
      </c>
      <c r="O201" s="20" t="s">
        <v>17</v>
      </c>
      <c r="P201" s="15" t="s">
        <v>18</v>
      </c>
    </row>
    <row r="202" spans="1:19" ht="26.25" customHeight="1" x14ac:dyDescent="0.25">
      <c r="A202" s="21" t="s">
        <v>167</v>
      </c>
      <c r="C202" s="326" t="s">
        <v>168</v>
      </c>
      <c r="D202" s="327" t="s">
        <v>169</v>
      </c>
      <c r="E202" s="265">
        <v>15</v>
      </c>
      <c r="F202" s="26">
        <v>3169.08</v>
      </c>
      <c r="G202" s="26">
        <f>F202*2</f>
        <v>6338.16</v>
      </c>
      <c r="H202" s="26">
        <f>I202*24</f>
        <v>3802.8960000000002</v>
      </c>
      <c r="I202" s="75">
        <f>F202*0.05</f>
        <v>158.45400000000001</v>
      </c>
      <c r="J202" s="75"/>
      <c r="K202" s="328">
        <v>98.294175999999993</v>
      </c>
      <c r="L202" s="329">
        <v>0</v>
      </c>
      <c r="M202" s="328"/>
      <c r="N202" s="328"/>
      <c r="O202" s="26">
        <f>F202+I202-K202+L202-M202</f>
        <v>3229.2398240000002</v>
      </c>
      <c r="P202" s="330"/>
    </row>
    <row r="203" spans="1:19" s="52" customFormat="1" ht="26.25" customHeight="1" x14ac:dyDescent="0.25">
      <c r="A203" s="21" t="s">
        <v>170</v>
      </c>
      <c r="C203" s="326" t="s">
        <v>171</v>
      </c>
      <c r="D203" s="327" t="s">
        <v>172</v>
      </c>
      <c r="E203" s="265">
        <v>15</v>
      </c>
      <c r="F203" s="26">
        <v>1005.9224999999999</v>
      </c>
      <c r="G203" s="26">
        <f>F203*2</f>
        <v>2011.8449999999998</v>
      </c>
      <c r="H203" s="26">
        <f>I203*24</f>
        <v>1207.107</v>
      </c>
      <c r="I203" s="75">
        <f>F203*0.05</f>
        <v>50.296124999999996</v>
      </c>
      <c r="J203" s="75"/>
      <c r="K203" s="295">
        <v>0</v>
      </c>
      <c r="L203" s="296">
        <v>149.04040000000001</v>
      </c>
      <c r="M203" s="297"/>
      <c r="N203" s="297"/>
      <c r="O203" s="26">
        <v>1205.26</v>
      </c>
      <c r="P203" s="330"/>
      <c r="Q203" s="2"/>
    </row>
    <row r="204" spans="1:19" ht="15.75" thickBot="1" x14ac:dyDescent="0.3">
      <c r="C204" s="331"/>
      <c r="D204" s="332"/>
      <c r="E204" s="333" t="s">
        <v>29</v>
      </c>
      <c r="F204" s="334">
        <f>SUM(F202:F203)</f>
        <v>4175.0024999999996</v>
      </c>
      <c r="G204" s="334">
        <f t="shared" ref="G204:O204" si="34">SUM(G202:G203)</f>
        <v>8350.0049999999992</v>
      </c>
      <c r="H204" s="334">
        <f t="shared" si="34"/>
        <v>5010.0030000000006</v>
      </c>
      <c r="I204" s="334">
        <f t="shared" si="34"/>
        <v>208.750125</v>
      </c>
      <c r="J204" s="334"/>
      <c r="K204" s="334">
        <f t="shared" si="34"/>
        <v>98.294175999999993</v>
      </c>
      <c r="L204" s="334">
        <f t="shared" si="34"/>
        <v>149.04040000000001</v>
      </c>
      <c r="M204" s="334">
        <f t="shared" si="34"/>
        <v>0</v>
      </c>
      <c r="N204" s="334">
        <f t="shared" si="34"/>
        <v>0</v>
      </c>
      <c r="O204" s="334">
        <f t="shared" si="34"/>
        <v>4434.4998240000004</v>
      </c>
      <c r="P204" s="335"/>
    </row>
    <row r="205" spans="1:19" x14ac:dyDescent="0.25">
      <c r="C205" s="46"/>
      <c r="D205" s="336"/>
      <c r="E205" s="52"/>
      <c r="F205" s="52"/>
      <c r="G205" s="52"/>
      <c r="H205" s="52"/>
      <c r="K205" s="52"/>
      <c r="L205" s="91"/>
      <c r="M205" s="52"/>
      <c r="N205" s="52"/>
      <c r="O205" s="52"/>
      <c r="P205" s="52"/>
    </row>
    <row r="206" spans="1:19" x14ac:dyDescent="0.25">
      <c r="C206" s="46"/>
      <c r="D206" s="89"/>
      <c r="E206" s="52"/>
      <c r="F206" s="52"/>
      <c r="G206" s="52"/>
      <c r="H206" s="52"/>
      <c r="K206" s="52"/>
      <c r="L206" s="91"/>
      <c r="M206" s="52"/>
      <c r="N206" s="52"/>
      <c r="O206" s="52"/>
      <c r="P206" s="52"/>
    </row>
    <row r="207" spans="1:19" ht="15.75" x14ac:dyDescent="0.25">
      <c r="C207" s="337" t="s">
        <v>173</v>
      </c>
      <c r="D207" s="337"/>
      <c r="E207" s="337"/>
      <c r="F207" s="337"/>
      <c r="G207" s="337"/>
      <c r="H207" s="337"/>
      <c r="I207" s="337"/>
      <c r="J207" s="337"/>
      <c r="K207" s="337"/>
      <c r="L207" s="337"/>
      <c r="M207" s="337"/>
      <c r="N207" s="337"/>
      <c r="O207" s="337"/>
      <c r="P207" s="337"/>
    </row>
    <row r="208" spans="1:19" x14ac:dyDescent="0.25">
      <c r="C208" s="12" t="str">
        <f>C200</f>
        <v>PERIODO DEL 1 AL 15 DE DICIEMBRE DE 2018</v>
      </c>
      <c r="D208" s="68"/>
      <c r="E208" s="338"/>
      <c r="F208" s="339"/>
      <c r="G208" s="339"/>
      <c r="H208" s="339"/>
      <c r="I208" s="340"/>
      <c r="J208" s="340"/>
      <c r="K208" s="339"/>
      <c r="L208" s="340"/>
      <c r="M208" s="339"/>
      <c r="N208" s="339"/>
      <c r="O208" s="339"/>
      <c r="P208" s="341"/>
    </row>
    <row r="209" spans="1:19" ht="22.5" x14ac:dyDescent="0.25">
      <c r="C209" s="15" t="s">
        <v>7</v>
      </c>
      <c r="D209" s="16" t="s">
        <v>8</v>
      </c>
      <c r="E209" s="15" t="s">
        <v>9</v>
      </c>
      <c r="F209" s="15" t="s">
        <v>10</v>
      </c>
      <c r="G209" s="15"/>
      <c r="H209" s="15"/>
      <c r="I209" s="17" t="s">
        <v>11</v>
      </c>
      <c r="J209" s="18" t="s">
        <v>12</v>
      </c>
      <c r="K209" s="15" t="s">
        <v>13</v>
      </c>
      <c r="L209" s="16" t="s">
        <v>14</v>
      </c>
      <c r="M209" s="19" t="s">
        <v>15</v>
      </c>
      <c r="N209" s="19" t="s">
        <v>16</v>
      </c>
      <c r="O209" s="20" t="s">
        <v>17</v>
      </c>
      <c r="P209" s="15" t="s">
        <v>18</v>
      </c>
    </row>
    <row r="210" spans="1:19" s="342" customFormat="1" ht="26.25" customHeight="1" x14ac:dyDescent="0.25">
      <c r="A210" s="21" t="s">
        <v>174</v>
      </c>
      <c r="C210" s="343" t="s">
        <v>175</v>
      </c>
      <c r="D210" s="344" t="s">
        <v>176</v>
      </c>
      <c r="E210" s="265">
        <v>15</v>
      </c>
      <c r="F210" s="190">
        <v>2919.2174999999997</v>
      </c>
      <c r="G210" s="190">
        <f>F210*2</f>
        <v>5838.4349999999995</v>
      </c>
      <c r="H210" s="190">
        <f>I210*24</f>
        <v>3503.0609999999997</v>
      </c>
      <c r="I210" s="75">
        <f t="shared" ref="I210:I215" si="35">F210*0.05</f>
        <v>145.96087499999999</v>
      </c>
      <c r="J210" s="75"/>
      <c r="K210" s="190">
        <v>50.859135999999978</v>
      </c>
      <c r="L210" s="121">
        <v>0</v>
      </c>
      <c r="M210" s="190">
        <v>0</v>
      </c>
      <c r="N210" s="190"/>
      <c r="O210" s="26">
        <f>F210+I210-K210+L210-M210</f>
        <v>3014.3192389999995</v>
      </c>
      <c r="P210" s="345"/>
      <c r="Q210" s="346"/>
    </row>
    <row r="211" spans="1:19" ht="26.25" customHeight="1" x14ac:dyDescent="0.25">
      <c r="A211" s="21" t="s">
        <v>177</v>
      </c>
      <c r="B211" s="331"/>
      <c r="C211" s="343" t="s">
        <v>178</v>
      </c>
      <c r="D211" s="347" t="s">
        <v>179</v>
      </c>
      <c r="E211" s="265">
        <v>15</v>
      </c>
      <c r="F211" s="26">
        <v>3350.5049999999997</v>
      </c>
      <c r="G211" s="190">
        <f t="shared" ref="G211:G215" si="36">F211*2</f>
        <v>6701.0099999999993</v>
      </c>
      <c r="H211" s="190">
        <f t="shared" ref="H211:H215" si="37">I211*24</f>
        <v>4020.6059999999998</v>
      </c>
      <c r="I211" s="75">
        <f t="shared" si="35"/>
        <v>167.52525</v>
      </c>
      <c r="J211" s="75"/>
      <c r="K211" s="120">
        <v>118.03321599999995</v>
      </c>
      <c r="L211" s="121">
        <v>0</v>
      </c>
      <c r="M211" s="297">
        <v>0</v>
      </c>
      <c r="N211" s="297"/>
      <c r="O211" s="26">
        <v>3400</v>
      </c>
      <c r="P211" s="348"/>
    </row>
    <row r="212" spans="1:19" ht="26.25" customHeight="1" x14ac:dyDescent="0.25">
      <c r="A212" s="21" t="s">
        <v>180</v>
      </c>
      <c r="C212" s="343" t="s">
        <v>181</v>
      </c>
      <c r="D212" s="347" t="s">
        <v>182</v>
      </c>
      <c r="E212" s="265">
        <v>15</v>
      </c>
      <c r="F212" s="26">
        <v>3102.4500000000003</v>
      </c>
      <c r="G212" s="26"/>
      <c r="H212" s="26"/>
      <c r="I212" s="75">
        <f>F212*0.05</f>
        <v>155.12250000000003</v>
      </c>
      <c r="J212" s="75"/>
      <c r="K212" s="79">
        <v>91.044832000000014</v>
      </c>
      <c r="L212" s="80">
        <v>0</v>
      </c>
      <c r="M212" s="79">
        <v>0</v>
      </c>
      <c r="N212" s="79"/>
      <c r="O212" s="26">
        <f>F212+I212-K212+L212-M212</f>
        <v>3166.5276680000002</v>
      </c>
      <c r="P212" s="348"/>
    </row>
    <row r="213" spans="1:19" ht="26.25" customHeight="1" x14ac:dyDescent="0.25">
      <c r="A213" s="21" t="s">
        <v>183</v>
      </c>
      <c r="C213" s="343" t="s">
        <v>184</v>
      </c>
      <c r="D213" s="347" t="s">
        <v>185</v>
      </c>
      <c r="E213" s="265">
        <v>15</v>
      </c>
      <c r="F213" s="26">
        <v>1116.855</v>
      </c>
      <c r="G213" s="189">
        <f t="shared" si="36"/>
        <v>2233.71</v>
      </c>
      <c r="H213" s="189">
        <f t="shared" si="37"/>
        <v>1340.2260000000001</v>
      </c>
      <c r="I213" s="75">
        <f t="shared" si="35"/>
        <v>55.842750000000002</v>
      </c>
      <c r="J213" s="75"/>
      <c r="K213" s="190">
        <v>0</v>
      </c>
      <c r="L213" s="191">
        <v>141.94072</v>
      </c>
      <c r="M213" s="190">
        <v>0</v>
      </c>
      <c r="N213" s="190"/>
      <c r="O213" s="345">
        <f>F213+I213-K213+L213-M213</f>
        <v>1314.6384700000001</v>
      </c>
      <c r="P213" s="348"/>
    </row>
    <row r="214" spans="1:19" s="52" customFormat="1" ht="26.25" customHeight="1" x14ac:dyDescent="0.25">
      <c r="A214" s="21" t="s">
        <v>186</v>
      </c>
      <c r="C214" s="343" t="s">
        <v>187</v>
      </c>
      <c r="D214" s="347" t="s">
        <v>188</v>
      </c>
      <c r="E214" s="265">
        <v>15</v>
      </c>
      <c r="F214" s="26">
        <v>2904</v>
      </c>
      <c r="G214" s="189">
        <f t="shared" si="36"/>
        <v>5808</v>
      </c>
      <c r="H214" s="189">
        <f t="shared" si="37"/>
        <v>3484.8</v>
      </c>
      <c r="I214" s="75">
        <f t="shared" si="35"/>
        <v>145.20000000000002</v>
      </c>
      <c r="J214" s="75"/>
      <c r="K214" s="79">
        <v>49.2</v>
      </c>
      <c r="L214" s="80"/>
      <c r="M214" s="79">
        <v>0</v>
      </c>
      <c r="N214" s="79"/>
      <c r="O214" s="345">
        <f>F214+I214-K214+L214-M214</f>
        <v>3000</v>
      </c>
      <c r="P214" s="348"/>
      <c r="Q214" s="124"/>
    </row>
    <row r="215" spans="1:19" ht="26.25" customHeight="1" x14ac:dyDescent="0.25">
      <c r="A215" s="21" t="s">
        <v>189</v>
      </c>
      <c r="C215" s="343" t="s">
        <v>190</v>
      </c>
      <c r="D215" s="347" t="s">
        <v>191</v>
      </c>
      <c r="E215" s="265">
        <v>15</v>
      </c>
      <c r="F215" s="26">
        <v>2957.13</v>
      </c>
      <c r="G215" s="189">
        <f t="shared" si="36"/>
        <v>5914.26</v>
      </c>
      <c r="H215" s="189">
        <f t="shared" si="37"/>
        <v>3548.5560000000005</v>
      </c>
      <c r="I215" s="75">
        <f t="shared" si="35"/>
        <v>147.85650000000001</v>
      </c>
      <c r="J215" s="75"/>
      <c r="K215" s="190">
        <v>54.984016000000025</v>
      </c>
      <c r="L215" s="191">
        <v>0</v>
      </c>
      <c r="M215" s="190">
        <v>0</v>
      </c>
      <c r="N215" s="190"/>
      <c r="O215" s="345">
        <f>F215+I215-K215+L215-M215</f>
        <v>3050.0024840000001</v>
      </c>
      <c r="P215" s="348"/>
    </row>
    <row r="216" spans="1:19" ht="15.75" thickBot="1" x14ac:dyDescent="0.3">
      <c r="C216" s="349"/>
      <c r="D216" s="350"/>
      <c r="E216" s="333" t="s">
        <v>29</v>
      </c>
      <c r="F216" s="351">
        <f>SUM(F210:F215)</f>
        <v>16350.157500000001</v>
      </c>
      <c r="G216" s="351">
        <f t="shared" ref="G216:O216" si="38">SUM(G210:G215)</f>
        <v>26495.415000000001</v>
      </c>
      <c r="H216" s="351">
        <f t="shared" si="38"/>
        <v>15897.249</v>
      </c>
      <c r="I216" s="351">
        <f t="shared" si="38"/>
        <v>817.50787500000013</v>
      </c>
      <c r="J216" s="351"/>
      <c r="K216" s="351">
        <f t="shared" si="38"/>
        <v>364.12119999999993</v>
      </c>
      <c r="L216" s="351">
        <f t="shared" si="38"/>
        <v>141.94072</v>
      </c>
      <c r="M216" s="351">
        <f t="shared" si="38"/>
        <v>0</v>
      </c>
      <c r="N216" s="351">
        <f t="shared" si="38"/>
        <v>0</v>
      </c>
      <c r="O216" s="351">
        <f t="shared" si="38"/>
        <v>16945.487860999998</v>
      </c>
      <c r="P216" s="352"/>
    </row>
    <row r="217" spans="1:19" x14ac:dyDescent="0.25">
      <c r="C217" s="349"/>
      <c r="D217" s="350"/>
      <c r="E217" s="331"/>
      <c r="F217" s="353"/>
      <c r="G217" s="353"/>
      <c r="H217" s="353"/>
      <c r="I217" s="354"/>
      <c r="J217" s="354"/>
      <c r="K217" s="353"/>
      <c r="L217" s="354"/>
      <c r="M217" s="353"/>
      <c r="N217" s="353"/>
      <c r="O217" s="353"/>
      <c r="P217" s="352"/>
    </row>
    <row r="218" spans="1:19" x14ac:dyDescent="0.25">
      <c r="C218" s="349"/>
      <c r="D218" s="350"/>
      <c r="E218" s="331"/>
      <c r="F218" s="353"/>
      <c r="G218" s="353"/>
      <c r="H218" s="353"/>
      <c r="I218" s="354"/>
      <c r="J218" s="354"/>
      <c r="K218" s="353"/>
      <c r="L218" s="354"/>
      <c r="M218" s="353"/>
      <c r="N218" s="353"/>
      <c r="O218" s="353"/>
      <c r="P218" s="352"/>
    </row>
    <row r="219" spans="1:19" x14ac:dyDescent="0.25">
      <c r="C219" s="349"/>
      <c r="D219" s="350"/>
      <c r="E219" s="331"/>
      <c r="F219" s="353"/>
      <c r="G219" s="353"/>
      <c r="H219" s="353"/>
      <c r="I219" s="354"/>
      <c r="J219" s="354"/>
      <c r="K219" s="353"/>
      <c r="L219" s="354"/>
      <c r="M219" s="353"/>
      <c r="N219" s="353"/>
      <c r="O219" s="353"/>
      <c r="P219" s="352"/>
    </row>
    <row r="220" spans="1:19" s="56" customFormat="1" ht="15.75" thickBot="1" x14ac:dyDescent="0.3">
      <c r="B220"/>
      <c r="C220" s="312"/>
      <c r="D220" s="48"/>
      <c r="E220" s="49"/>
      <c r="F220" s="49"/>
      <c r="G220" s="47"/>
      <c r="H220" s="47"/>
      <c r="I220" s="50"/>
      <c r="J220" s="50"/>
      <c r="K220" s="47"/>
      <c r="L220" s="51"/>
      <c r="M220" s="52"/>
      <c r="N220" s="52"/>
      <c r="O220" s="49"/>
      <c r="P220" s="52"/>
      <c r="Q220" s="2"/>
      <c r="R220"/>
      <c r="S220"/>
    </row>
    <row r="221" spans="1:19" s="2" customFormat="1" x14ac:dyDescent="0.25">
      <c r="A221"/>
      <c r="B221"/>
      <c r="C221" s="46"/>
      <c r="D221" s="53"/>
      <c r="E221" s="53"/>
      <c r="F221" s="54" t="s">
        <v>31</v>
      </c>
      <c r="G221" s="55"/>
      <c r="H221" s="55"/>
      <c r="I221" s="55"/>
      <c r="J221" s="55"/>
      <c r="K221" s="55"/>
      <c r="L221" s="54"/>
      <c r="M221" s="52"/>
      <c r="N221" s="52"/>
      <c r="O221" s="55" t="s">
        <v>32</v>
      </c>
      <c r="P221" s="55"/>
      <c r="R221"/>
      <c r="S221"/>
    </row>
    <row r="222" spans="1:19" s="56" customFormat="1" x14ac:dyDescent="0.25">
      <c r="B222"/>
      <c r="C222" s="46"/>
      <c r="D222" s="57"/>
      <c r="E222" s="57"/>
      <c r="F222" s="57" t="s">
        <v>33</v>
      </c>
      <c r="G222" s="57"/>
      <c r="H222" s="57"/>
      <c r="I222" s="57"/>
      <c r="J222" s="57"/>
      <c r="K222" s="57"/>
      <c r="L222" s="57"/>
      <c r="M222" s="52"/>
      <c r="N222" s="52"/>
      <c r="O222" s="57" t="s">
        <v>34</v>
      </c>
      <c r="P222" s="57"/>
      <c r="Q222" s="2"/>
      <c r="R222"/>
      <c r="S222"/>
    </row>
    <row r="223" spans="1:19" s="56" customFormat="1" x14ac:dyDescent="0.25">
      <c r="B223"/>
      <c r="C223" s="46"/>
      <c r="D223" s="59"/>
      <c r="E223" s="52"/>
      <c r="F223" s="39"/>
      <c r="G223" s="39"/>
      <c r="H223" s="39"/>
      <c r="I223" s="59"/>
      <c r="J223" s="59"/>
      <c r="K223" s="39"/>
      <c r="L223" s="59"/>
      <c r="M223" s="52"/>
      <c r="N223" s="52"/>
      <c r="O223" s="39"/>
      <c r="P223" s="39"/>
      <c r="Q223" s="2"/>
      <c r="R223"/>
      <c r="S223"/>
    </row>
    <row r="224" spans="1:19" s="56" customFormat="1" x14ac:dyDescent="0.25">
      <c r="B224"/>
      <c r="C224" s="46"/>
      <c r="D224" s="59"/>
      <c r="E224" s="52"/>
      <c r="F224" s="39"/>
      <c r="G224" s="39"/>
      <c r="H224" s="39"/>
      <c r="I224" s="59"/>
      <c r="J224" s="59"/>
      <c r="K224" s="39"/>
      <c r="L224" s="59"/>
      <c r="M224" s="52"/>
      <c r="N224" s="52"/>
      <c r="O224" s="39"/>
      <c r="P224" s="39"/>
      <c r="Q224" s="2"/>
      <c r="R224"/>
      <c r="S224"/>
    </row>
    <row r="225" spans="1:19" s="56" customFormat="1" x14ac:dyDescent="0.25">
      <c r="B225"/>
      <c r="C225" s="349"/>
      <c r="D225" s="350"/>
      <c r="E225" s="331"/>
      <c r="F225" s="353"/>
      <c r="G225" s="353"/>
      <c r="H225" s="353"/>
      <c r="I225" s="354"/>
      <c r="J225" s="354"/>
      <c r="K225" s="353"/>
      <c r="L225" s="354"/>
      <c r="M225" s="353"/>
      <c r="N225" s="353"/>
      <c r="O225" s="353"/>
      <c r="P225" s="352"/>
      <c r="Q225" s="2"/>
      <c r="R225"/>
      <c r="S225"/>
    </row>
    <row r="226" spans="1:19" s="56" customFormat="1" x14ac:dyDescent="0.25">
      <c r="B226"/>
      <c r="C226" s="349"/>
      <c r="D226" s="350"/>
      <c r="E226" s="331"/>
      <c r="F226" s="353"/>
      <c r="G226" s="353"/>
      <c r="H226" s="353"/>
      <c r="I226" s="354"/>
      <c r="J226" s="354"/>
      <c r="K226" s="353"/>
      <c r="L226" s="354"/>
      <c r="M226" s="353"/>
      <c r="N226" s="353"/>
      <c r="O226" s="353"/>
      <c r="P226" s="352"/>
      <c r="Q226" s="2"/>
      <c r="R226"/>
      <c r="S226"/>
    </row>
    <row r="227" spans="1:19" s="56" customFormat="1" ht="29.25" x14ac:dyDescent="0.5">
      <c r="B227"/>
      <c r="C227" s="1" t="s">
        <v>0</v>
      </c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2"/>
      <c r="R227"/>
      <c r="S227"/>
    </row>
    <row r="228" spans="1:19" s="56" customFormat="1" ht="23.25" x14ac:dyDescent="0.35">
      <c r="B228"/>
      <c r="C228" s="3" t="s">
        <v>1</v>
      </c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2"/>
      <c r="R228"/>
      <c r="S228"/>
    </row>
    <row r="229" spans="1:19" s="56" customFormat="1" ht="16.5" customHeight="1" x14ac:dyDescent="0.35">
      <c r="B229"/>
      <c r="C229" s="355" t="s">
        <v>2</v>
      </c>
      <c r="D229" s="357"/>
      <c r="E229" s="356"/>
      <c r="F229" s="356"/>
      <c r="G229" s="356"/>
      <c r="H229" s="356"/>
      <c r="I229" s="357"/>
      <c r="J229" s="357"/>
      <c r="K229" s="356"/>
      <c r="L229" s="357"/>
      <c r="M229" s="356"/>
      <c r="N229" s="356"/>
      <c r="O229" s="356"/>
      <c r="P229" s="356"/>
      <c r="Q229" s="2"/>
      <c r="R229"/>
      <c r="S229"/>
    </row>
    <row r="230" spans="1:19" s="56" customFormat="1" ht="16.5" customHeight="1" x14ac:dyDescent="0.25">
      <c r="B230"/>
      <c r="C230" s="358" t="s">
        <v>192</v>
      </c>
      <c r="D230" s="358"/>
      <c r="E230" s="358"/>
      <c r="F230" s="358"/>
      <c r="G230" s="358"/>
      <c r="H230" s="358"/>
      <c r="I230" s="358"/>
      <c r="J230" s="358"/>
      <c r="K230" s="358"/>
      <c r="L230" s="358"/>
      <c r="M230" s="358"/>
      <c r="N230" s="358"/>
      <c r="O230" s="358"/>
      <c r="P230" s="279" t="s">
        <v>3</v>
      </c>
      <c r="Q230" s="2"/>
      <c r="R230"/>
      <c r="S230"/>
    </row>
    <row r="231" spans="1:19" s="56" customFormat="1" ht="16.5" customHeight="1" x14ac:dyDescent="0.25">
      <c r="B231"/>
      <c r="C231" s="359"/>
      <c r="D231" s="360"/>
      <c r="E231" s="359"/>
      <c r="F231" s="359"/>
      <c r="G231" s="359"/>
      <c r="H231" s="359"/>
      <c r="I231" s="360"/>
      <c r="J231" s="360"/>
      <c r="K231" s="359"/>
      <c r="L231" s="360"/>
      <c r="M231" s="359"/>
      <c r="N231" s="359"/>
      <c r="O231" s="359"/>
      <c r="P231" s="11" t="s">
        <v>5</v>
      </c>
      <c r="Q231" s="2"/>
      <c r="R231"/>
      <c r="S231"/>
    </row>
    <row r="232" spans="1:19" x14ac:dyDescent="0.25">
      <c r="C232" s="12" t="str">
        <f>C208</f>
        <v>PERIODO DEL 1 AL 15 DE DICIEMBRE DE 2018</v>
      </c>
      <c r="D232" s="68"/>
      <c r="E232" s="361"/>
      <c r="F232" s="362"/>
      <c r="G232" s="362"/>
      <c r="H232" s="362"/>
      <c r="I232" s="363"/>
      <c r="J232" s="363"/>
      <c r="K232" s="362"/>
      <c r="L232" s="363"/>
      <c r="M232" s="362"/>
      <c r="N232" s="362"/>
      <c r="O232" s="362"/>
      <c r="P232" s="14"/>
    </row>
    <row r="233" spans="1:19" ht="22.5" x14ac:dyDescent="0.25">
      <c r="C233" s="15" t="s">
        <v>7</v>
      </c>
      <c r="D233" s="16" t="s">
        <v>8</v>
      </c>
      <c r="E233" s="15" t="s">
        <v>9</v>
      </c>
      <c r="F233" s="15" t="s">
        <v>10</v>
      </c>
      <c r="G233" s="15"/>
      <c r="H233" s="15"/>
      <c r="I233" s="17" t="s">
        <v>11</v>
      </c>
      <c r="J233" s="18" t="s">
        <v>12</v>
      </c>
      <c r="K233" s="15" t="s">
        <v>13</v>
      </c>
      <c r="L233" s="16" t="s">
        <v>14</v>
      </c>
      <c r="M233" s="19" t="s">
        <v>15</v>
      </c>
      <c r="N233" s="19" t="s">
        <v>16</v>
      </c>
      <c r="O233" s="20" t="s">
        <v>17</v>
      </c>
      <c r="P233" s="15" t="s">
        <v>18</v>
      </c>
    </row>
    <row r="234" spans="1:19" ht="26.25" customHeight="1" x14ac:dyDescent="0.25">
      <c r="A234" s="21" t="s">
        <v>193</v>
      </c>
      <c r="C234" s="305" t="s">
        <v>194</v>
      </c>
      <c r="D234" s="303" t="s">
        <v>195</v>
      </c>
      <c r="E234" s="265">
        <v>15</v>
      </c>
      <c r="F234" s="26">
        <v>3102.45</v>
      </c>
      <c r="G234" s="26"/>
      <c r="H234" s="26"/>
      <c r="I234" s="75">
        <f>F234*0.05</f>
        <v>155.1225</v>
      </c>
      <c r="J234" s="75"/>
      <c r="K234" s="79">
        <v>91.044832000000014</v>
      </c>
      <c r="L234" s="80">
        <v>0</v>
      </c>
      <c r="M234" s="79">
        <v>0</v>
      </c>
      <c r="N234" s="79">
        <v>145</v>
      </c>
      <c r="O234" s="26">
        <f>F234+I234-K234+L234-M234-N234</f>
        <v>3021.5276679999997</v>
      </c>
      <c r="P234" s="304"/>
    </row>
    <row r="235" spans="1:19" ht="26.25" customHeight="1" x14ac:dyDescent="0.25">
      <c r="A235" s="21" t="s">
        <v>196</v>
      </c>
      <c r="C235" s="33" t="s">
        <v>197</v>
      </c>
      <c r="D235" s="364" t="s">
        <v>198</v>
      </c>
      <c r="E235" s="265">
        <v>15</v>
      </c>
      <c r="F235" s="26">
        <v>4304.7700000000004</v>
      </c>
      <c r="G235" s="26">
        <f>F235*2</f>
        <v>8609.5400000000009</v>
      </c>
      <c r="H235" s="26">
        <f>I235*24</f>
        <v>5165.7240000000011</v>
      </c>
      <c r="I235" s="75">
        <f>F235*0.05</f>
        <v>215.23850000000004</v>
      </c>
      <c r="J235" s="75"/>
      <c r="K235" s="26">
        <v>160.54</v>
      </c>
      <c r="L235" s="27">
        <v>0</v>
      </c>
      <c r="M235" s="26">
        <v>0</v>
      </c>
      <c r="N235" s="26"/>
      <c r="O235" s="26">
        <f t="shared" ref="O235:O236" si="39">F235+I235-K235+L235-M235-N235</f>
        <v>4359.4685000000009</v>
      </c>
      <c r="P235" s="26"/>
      <c r="Q235" s="365"/>
      <c r="R235" s="366"/>
    </row>
    <row r="236" spans="1:19" ht="26.25" customHeight="1" x14ac:dyDescent="0.25">
      <c r="A236" s="21" t="s">
        <v>199</v>
      </c>
      <c r="C236" s="305" t="s">
        <v>200</v>
      </c>
      <c r="D236" s="303" t="s">
        <v>198</v>
      </c>
      <c r="E236" s="265">
        <v>15</v>
      </c>
      <c r="F236" s="26">
        <v>3142.53</v>
      </c>
      <c r="G236" s="26">
        <f>F236*2</f>
        <v>6285.06</v>
      </c>
      <c r="H236" s="26">
        <f>I236*24</f>
        <v>3771.0360000000005</v>
      </c>
      <c r="I236" s="75">
        <f>F236*0.05</f>
        <v>157.12650000000002</v>
      </c>
      <c r="J236" s="75"/>
      <c r="K236" s="79">
        <v>95.405536000000012</v>
      </c>
      <c r="L236" s="80">
        <v>0</v>
      </c>
      <c r="M236" s="79">
        <v>0</v>
      </c>
      <c r="N236" s="79"/>
      <c r="O236" s="26">
        <f t="shared" si="39"/>
        <v>3204.2509639999998</v>
      </c>
      <c r="P236" s="304"/>
      <c r="Q236" s="367"/>
    </row>
    <row r="237" spans="1:19" ht="15.75" thickBot="1" x14ac:dyDescent="0.3">
      <c r="C237" s="312"/>
      <c r="D237" s="368"/>
      <c r="E237" s="333" t="s">
        <v>29</v>
      </c>
      <c r="F237" s="369">
        <f>SUM(F234:F236)</f>
        <v>10549.75</v>
      </c>
      <c r="G237" s="369">
        <f t="shared" ref="G237:O237" si="40">SUM(G234:G236)</f>
        <v>14894.600000000002</v>
      </c>
      <c r="H237" s="369">
        <f t="shared" si="40"/>
        <v>8936.760000000002</v>
      </c>
      <c r="I237" s="369">
        <f t="shared" si="40"/>
        <v>527.48750000000007</v>
      </c>
      <c r="J237" s="369"/>
      <c r="K237" s="369">
        <f t="shared" si="40"/>
        <v>346.99036799999999</v>
      </c>
      <c r="L237" s="369">
        <f t="shared" si="40"/>
        <v>0</v>
      </c>
      <c r="M237" s="369">
        <f t="shared" si="40"/>
        <v>0</v>
      </c>
      <c r="N237" s="369">
        <f t="shared" si="40"/>
        <v>145</v>
      </c>
      <c r="O237" s="369">
        <f t="shared" si="40"/>
        <v>10585.247132</v>
      </c>
      <c r="P237" s="370"/>
      <c r="Q237" s="367"/>
    </row>
    <row r="238" spans="1:19" x14ac:dyDescent="0.25">
      <c r="C238" s="312"/>
      <c r="D238" s="368"/>
      <c r="E238" s="331"/>
      <c r="F238" s="371"/>
      <c r="G238" s="371"/>
      <c r="H238" s="371"/>
      <c r="I238" s="372"/>
      <c r="J238" s="372"/>
      <c r="K238" s="371"/>
      <c r="L238" s="372"/>
      <c r="M238" s="371"/>
      <c r="N238" s="371"/>
      <c r="O238" s="371"/>
      <c r="P238" s="370"/>
      <c r="Q238" s="367"/>
    </row>
    <row r="239" spans="1:19" x14ac:dyDescent="0.25">
      <c r="D239" s="89"/>
      <c r="E239" s="49"/>
      <c r="F239" s="49"/>
      <c r="G239" s="49"/>
      <c r="H239" s="49"/>
      <c r="I239" s="51"/>
      <c r="J239" s="51"/>
      <c r="K239" s="49"/>
      <c r="L239" s="51"/>
      <c r="M239" s="49"/>
      <c r="N239" s="49"/>
      <c r="O239" s="49"/>
      <c r="Q239" s="367"/>
    </row>
    <row r="240" spans="1:19" ht="15.75" x14ac:dyDescent="0.25">
      <c r="C240" s="373" t="s">
        <v>201</v>
      </c>
      <c r="D240" s="373"/>
      <c r="E240" s="373"/>
      <c r="F240" s="373"/>
      <c r="G240" s="373"/>
      <c r="H240" s="373"/>
      <c r="I240" s="373"/>
      <c r="J240" s="373"/>
      <c r="K240" s="373"/>
      <c r="L240" s="373"/>
      <c r="M240" s="373"/>
      <c r="N240" s="373"/>
      <c r="O240" s="373"/>
      <c r="P240" s="373"/>
      <c r="Q240" s="367"/>
    </row>
    <row r="241" spans="1:19" x14ac:dyDescent="0.25">
      <c r="C241" s="12" t="str">
        <f>C232</f>
        <v>PERIODO DEL 1 AL 15 DE DICIEMBRE DE 2018</v>
      </c>
      <c r="D241" s="68"/>
      <c r="E241" s="375"/>
      <c r="F241" s="210"/>
      <c r="G241" s="210"/>
      <c r="H241" s="210"/>
      <c r="I241" s="211"/>
      <c r="J241" s="211"/>
      <c r="K241" s="210"/>
      <c r="L241" s="211"/>
      <c r="M241" s="210"/>
      <c r="N241" s="210"/>
      <c r="O241" s="210"/>
      <c r="P241" s="375"/>
      <c r="Q241" s="367"/>
    </row>
    <row r="242" spans="1:19" ht="22.5" x14ac:dyDescent="0.25">
      <c r="C242" s="15" t="s">
        <v>7</v>
      </c>
      <c r="D242" s="16" t="s">
        <v>8</v>
      </c>
      <c r="E242" s="15" t="s">
        <v>9</v>
      </c>
      <c r="F242" s="15" t="s">
        <v>10</v>
      </c>
      <c r="G242" s="15"/>
      <c r="H242" s="15"/>
      <c r="I242" s="17" t="s">
        <v>11</v>
      </c>
      <c r="J242" s="18" t="s">
        <v>12</v>
      </c>
      <c r="K242" s="15" t="s">
        <v>13</v>
      </c>
      <c r="L242" s="16" t="s">
        <v>14</v>
      </c>
      <c r="M242" s="19" t="s">
        <v>15</v>
      </c>
      <c r="N242" s="19" t="s">
        <v>16</v>
      </c>
      <c r="O242" s="20" t="s">
        <v>17</v>
      </c>
      <c r="P242" s="15" t="s">
        <v>18</v>
      </c>
    </row>
    <row r="243" spans="1:19" ht="25.5" customHeight="1" x14ac:dyDescent="0.25">
      <c r="A243" s="21" t="s">
        <v>202</v>
      </c>
      <c r="C243" s="33" t="s">
        <v>203</v>
      </c>
      <c r="D243" s="377" t="s">
        <v>204</v>
      </c>
      <c r="E243" s="181">
        <v>15</v>
      </c>
      <c r="F243" s="26">
        <v>3102.4500000000003</v>
      </c>
      <c r="G243" s="26"/>
      <c r="H243" s="26"/>
      <c r="I243" s="75">
        <f>F243*0.05</f>
        <v>155.12250000000003</v>
      </c>
      <c r="J243" s="75"/>
      <c r="K243" s="79">
        <v>91.044832000000014</v>
      </c>
      <c r="L243" s="80">
        <v>0</v>
      </c>
      <c r="M243" s="79">
        <v>0</v>
      </c>
      <c r="N243" s="79">
        <v>145</v>
      </c>
      <c r="O243" s="26">
        <f>F243+I243-K243+L243-M243-N243</f>
        <v>3021.5276680000002</v>
      </c>
      <c r="P243" s="376"/>
    </row>
    <row r="244" spans="1:19" ht="25.5" customHeight="1" x14ac:dyDescent="0.25">
      <c r="A244" s="21" t="s">
        <v>205</v>
      </c>
      <c r="C244" s="33" t="s">
        <v>206</v>
      </c>
      <c r="D244" s="377" t="s">
        <v>207</v>
      </c>
      <c r="E244" s="181">
        <v>15</v>
      </c>
      <c r="F244" s="26">
        <v>2261.3700000000003</v>
      </c>
      <c r="G244" s="26"/>
      <c r="H244" s="26"/>
      <c r="I244" s="75">
        <f>F244*0.05</f>
        <v>113.06850000000003</v>
      </c>
      <c r="J244" s="75"/>
      <c r="K244" s="79">
        <v>0</v>
      </c>
      <c r="L244" s="80">
        <v>42.741759999999971</v>
      </c>
      <c r="M244" s="26">
        <v>0</v>
      </c>
      <c r="N244" s="26">
        <v>145</v>
      </c>
      <c r="O244" s="26">
        <f>F244+I244-K244+L244-M244-N244</f>
        <v>2272.1802600000001</v>
      </c>
      <c r="P244" s="376"/>
    </row>
    <row r="245" spans="1:19" ht="20.25" customHeight="1" thickBot="1" x14ac:dyDescent="0.3">
      <c r="C245" s="312"/>
      <c r="D245" s="368"/>
      <c r="E245" s="333" t="s">
        <v>29</v>
      </c>
      <c r="F245" s="369">
        <f>SUM(F243:F244)</f>
        <v>5363.8200000000006</v>
      </c>
      <c r="G245" s="369">
        <f t="shared" ref="G245:O245" si="41">SUM(G243:G244)</f>
        <v>0</v>
      </c>
      <c r="H245" s="369">
        <f t="shared" si="41"/>
        <v>0</v>
      </c>
      <c r="I245" s="369">
        <f t="shared" si="41"/>
        <v>268.19100000000003</v>
      </c>
      <c r="J245" s="369"/>
      <c r="K245" s="369">
        <f t="shared" si="41"/>
        <v>91.044832000000014</v>
      </c>
      <c r="L245" s="369">
        <f t="shared" si="41"/>
        <v>42.741759999999971</v>
      </c>
      <c r="M245" s="369">
        <f t="shared" si="41"/>
        <v>0</v>
      </c>
      <c r="N245" s="369">
        <f t="shared" si="41"/>
        <v>290</v>
      </c>
      <c r="O245" s="369">
        <f t="shared" si="41"/>
        <v>5293.7079279999998</v>
      </c>
      <c r="P245" s="370"/>
      <c r="Q245" s="367"/>
    </row>
    <row r="246" spans="1:19" ht="20.25" customHeight="1" x14ac:dyDescent="0.25">
      <c r="C246" s="312"/>
      <c r="D246" s="368"/>
      <c r="E246" s="331"/>
      <c r="F246" s="371"/>
      <c r="G246" s="371"/>
      <c r="H246" s="371"/>
      <c r="I246" s="372"/>
      <c r="J246" s="372"/>
      <c r="K246" s="371"/>
      <c r="L246" s="372"/>
      <c r="M246" s="371"/>
      <c r="N246" s="371"/>
      <c r="O246" s="371"/>
      <c r="P246" s="370"/>
      <c r="Q246" s="367"/>
    </row>
    <row r="247" spans="1:19" ht="20.25" customHeight="1" x14ac:dyDescent="0.25">
      <c r="C247" s="373" t="s">
        <v>208</v>
      </c>
      <c r="D247" s="373"/>
      <c r="E247" s="373"/>
      <c r="F247" s="373"/>
      <c r="G247" s="373"/>
      <c r="H247" s="373"/>
      <c r="I247" s="373"/>
      <c r="J247" s="373"/>
      <c r="K247" s="373"/>
      <c r="L247" s="373"/>
      <c r="M247" s="373"/>
      <c r="N247" s="373"/>
      <c r="O247" s="373"/>
      <c r="P247" s="373"/>
      <c r="Q247" s="367"/>
    </row>
    <row r="248" spans="1:19" ht="20.25" customHeight="1" x14ac:dyDescent="0.25">
      <c r="C248" s="12" t="str">
        <f>C241</f>
        <v>PERIODO DEL 1 AL 15 DE DICIEMBRE DE 2018</v>
      </c>
      <c r="D248" s="68"/>
      <c r="E248" s="375"/>
      <c r="F248" s="210"/>
      <c r="G248" s="210"/>
      <c r="H248" s="210"/>
      <c r="I248" s="211"/>
      <c r="J248" s="211"/>
      <c r="K248" s="210"/>
      <c r="L248" s="211"/>
      <c r="M248" s="210"/>
      <c r="N248" s="210"/>
      <c r="O248" s="210"/>
      <c r="P248" s="375"/>
      <c r="Q248" s="367"/>
    </row>
    <row r="249" spans="1:19" ht="22.5" x14ac:dyDescent="0.25">
      <c r="C249" s="15" t="s">
        <v>7</v>
      </c>
      <c r="D249" s="16" t="s">
        <v>8</v>
      </c>
      <c r="E249" s="15" t="s">
        <v>9</v>
      </c>
      <c r="F249" s="15" t="s">
        <v>10</v>
      </c>
      <c r="G249" s="15"/>
      <c r="H249" s="15"/>
      <c r="I249" s="17" t="s">
        <v>11</v>
      </c>
      <c r="J249" s="18" t="s">
        <v>12</v>
      </c>
      <c r="K249" s="15" t="s">
        <v>13</v>
      </c>
      <c r="L249" s="16" t="s">
        <v>14</v>
      </c>
      <c r="M249" s="19" t="s">
        <v>15</v>
      </c>
      <c r="N249" s="19" t="s">
        <v>16</v>
      </c>
      <c r="O249" s="20" t="s">
        <v>17</v>
      </c>
      <c r="P249" s="15" t="s">
        <v>18</v>
      </c>
    </row>
    <row r="250" spans="1:19" ht="26.25" customHeight="1" x14ac:dyDescent="0.25">
      <c r="A250" s="21" t="s">
        <v>209</v>
      </c>
      <c r="C250" s="23" t="s">
        <v>210</v>
      </c>
      <c r="D250" s="24" t="s">
        <v>211</v>
      </c>
      <c r="E250" s="181">
        <v>15</v>
      </c>
      <c r="F250" s="26">
        <v>3102.45</v>
      </c>
      <c r="G250" s="26"/>
      <c r="H250" s="26"/>
      <c r="I250" s="75">
        <f>F250*0.05</f>
        <v>155.1225</v>
      </c>
      <c r="J250" s="75"/>
      <c r="K250" s="79">
        <v>91.04</v>
      </c>
      <c r="L250" s="80">
        <v>0</v>
      </c>
      <c r="M250" s="79">
        <v>0</v>
      </c>
      <c r="N250" s="79">
        <v>145</v>
      </c>
      <c r="O250" s="26">
        <f>F250+I250-K250+L250-M250-N250</f>
        <v>3021.5324999999998</v>
      </c>
      <c r="P250" s="378"/>
    </row>
    <row r="251" spans="1:19" ht="26.25" customHeight="1" x14ac:dyDescent="0.25">
      <c r="A251" s="21" t="s">
        <v>212</v>
      </c>
      <c r="C251" s="33" t="s">
        <v>213</v>
      </c>
      <c r="D251" s="377" t="s">
        <v>214</v>
      </c>
      <c r="E251" s="181">
        <v>15</v>
      </c>
      <c r="F251" s="26">
        <v>2261.3700000000003</v>
      </c>
      <c r="G251" s="26"/>
      <c r="H251" s="26"/>
      <c r="I251" s="75">
        <f>F251*0.05</f>
        <v>113.06850000000003</v>
      </c>
      <c r="J251" s="75"/>
      <c r="K251" s="79">
        <v>0</v>
      </c>
      <c r="L251" s="80">
        <v>42.741759999999971</v>
      </c>
      <c r="M251" s="26">
        <v>0</v>
      </c>
      <c r="N251" s="26">
        <f>145</f>
        <v>145</v>
      </c>
      <c r="O251" s="26">
        <f>F251+I251-K251+L251-M251-N251</f>
        <v>2272.1802600000001</v>
      </c>
      <c r="P251" s="376"/>
    </row>
    <row r="252" spans="1:19" ht="20.25" customHeight="1" thickBot="1" x14ac:dyDescent="0.3">
      <c r="C252" s="312"/>
      <c r="D252" s="368"/>
      <c r="E252" s="379" t="s">
        <v>29</v>
      </c>
      <c r="F252" s="219">
        <f>SUM(F250:F251)</f>
        <v>5363.82</v>
      </c>
      <c r="G252" s="219">
        <f t="shared" ref="G252:O252" si="42">SUM(G250:G251)</f>
        <v>0</v>
      </c>
      <c r="H252" s="219">
        <f t="shared" si="42"/>
        <v>0</v>
      </c>
      <c r="I252" s="219">
        <f t="shared" si="42"/>
        <v>268.19100000000003</v>
      </c>
      <c r="J252" s="219"/>
      <c r="K252" s="219">
        <f t="shared" si="42"/>
        <v>91.04</v>
      </c>
      <c r="L252" s="219">
        <f t="shared" si="42"/>
        <v>42.741759999999971</v>
      </c>
      <c r="M252" s="219">
        <f t="shared" si="42"/>
        <v>0</v>
      </c>
      <c r="N252" s="219">
        <f t="shared" si="42"/>
        <v>290</v>
      </c>
      <c r="O252" s="219">
        <f t="shared" si="42"/>
        <v>5293.7127600000003</v>
      </c>
      <c r="P252" s="370"/>
      <c r="Q252" s="367"/>
    </row>
    <row r="253" spans="1:19" ht="20.25" customHeight="1" x14ac:dyDescent="0.25">
      <c r="C253" s="312"/>
      <c r="D253" s="368"/>
      <c r="E253" s="331"/>
      <c r="F253" s="371"/>
      <c r="G253" s="371"/>
      <c r="H253" s="371"/>
      <c r="I253" s="372"/>
      <c r="J253" s="372"/>
      <c r="K253" s="371"/>
      <c r="L253" s="372"/>
      <c r="M253" s="371"/>
      <c r="N253" s="371"/>
      <c r="O253" s="371"/>
      <c r="P253" s="370"/>
      <c r="Q253" s="367"/>
    </row>
    <row r="254" spans="1:19" ht="20.25" customHeight="1" thickBot="1" x14ac:dyDescent="0.3">
      <c r="C254" s="312"/>
      <c r="D254" s="48"/>
      <c r="E254" s="49"/>
      <c r="F254" s="49"/>
      <c r="G254" s="47"/>
      <c r="H254" s="47"/>
      <c r="I254" s="50"/>
      <c r="J254" s="50"/>
      <c r="K254" s="47"/>
      <c r="L254" s="51"/>
      <c r="M254" s="52"/>
      <c r="N254" s="52"/>
      <c r="O254" s="49"/>
      <c r="P254" s="52"/>
      <c r="Q254" s="367"/>
    </row>
    <row r="255" spans="1:19" s="2" customFormat="1" x14ac:dyDescent="0.25">
      <c r="A255"/>
      <c r="B255"/>
      <c r="C255" s="46"/>
      <c r="D255" s="53"/>
      <c r="E255" s="53"/>
      <c r="F255" s="54" t="s">
        <v>31</v>
      </c>
      <c r="G255" s="55"/>
      <c r="H255" s="55"/>
      <c r="I255" s="55"/>
      <c r="J255" s="55"/>
      <c r="K255" s="55"/>
      <c r="L255" s="54"/>
      <c r="M255" s="52"/>
      <c r="N255" s="52"/>
      <c r="O255" s="55" t="s">
        <v>32</v>
      </c>
      <c r="P255" s="55"/>
      <c r="R255"/>
      <c r="S255"/>
    </row>
    <row r="256" spans="1:19" s="56" customFormat="1" x14ac:dyDescent="0.25">
      <c r="B256"/>
      <c r="C256" s="46"/>
      <c r="D256" s="57"/>
      <c r="E256" s="57"/>
      <c r="F256" s="57" t="s">
        <v>33</v>
      </c>
      <c r="G256" s="57"/>
      <c r="H256" s="57"/>
      <c r="I256" s="57"/>
      <c r="J256" s="57"/>
      <c r="K256" s="57"/>
      <c r="L256" s="57"/>
      <c r="M256" s="52"/>
      <c r="N256" s="52"/>
      <c r="O256" s="57" t="s">
        <v>34</v>
      </c>
      <c r="P256" s="57"/>
      <c r="Q256" s="2"/>
      <c r="R256"/>
      <c r="S256"/>
    </row>
    <row r="257" spans="1:17" ht="20.25" customHeight="1" x14ac:dyDescent="0.25">
      <c r="C257" s="312"/>
      <c r="D257" s="59"/>
      <c r="E257" s="52"/>
      <c r="F257" s="39"/>
      <c r="G257" s="39"/>
      <c r="H257" s="39"/>
      <c r="I257" s="59"/>
      <c r="J257" s="59"/>
      <c r="K257" s="39"/>
      <c r="L257" s="59"/>
      <c r="M257" s="52"/>
      <c r="N257" s="52"/>
      <c r="O257" s="39"/>
      <c r="P257" s="39"/>
      <c r="Q257" s="367"/>
    </row>
    <row r="258" spans="1:17" ht="27" customHeight="1" x14ac:dyDescent="0.5">
      <c r="C258" s="1" t="s">
        <v>0</v>
      </c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367"/>
    </row>
    <row r="259" spans="1:17" ht="20.25" customHeight="1" x14ac:dyDescent="0.35">
      <c r="C259" s="3" t="s">
        <v>1</v>
      </c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67"/>
    </row>
    <row r="260" spans="1:17" ht="20.25" customHeight="1" x14ac:dyDescent="0.35">
      <c r="D260" s="357"/>
      <c r="E260" s="356"/>
      <c r="F260" s="356"/>
      <c r="G260" s="356"/>
      <c r="H260" s="356"/>
      <c r="I260" s="357"/>
      <c r="J260" s="357"/>
      <c r="K260" s="356"/>
      <c r="L260" s="357"/>
      <c r="M260" s="356"/>
      <c r="N260" s="356"/>
      <c r="O260" s="356"/>
      <c r="P260" s="356"/>
      <c r="Q260" s="367"/>
    </row>
    <row r="261" spans="1:17" ht="20.25" customHeight="1" x14ac:dyDescent="0.25">
      <c r="C261" s="355" t="s">
        <v>2</v>
      </c>
      <c r="D261" s="68"/>
      <c r="E261" s="361"/>
      <c r="F261" s="362"/>
      <c r="G261" s="362"/>
      <c r="H261" s="362"/>
      <c r="I261" s="363"/>
      <c r="J261" s="363"/>
      <c r="K261" s="362"/>
      <c r="L261" s="363"/>
      <c r="M261" s="362"/>
      <c r="N261" s="362"/>
      <c r="O261" s="362"/>
      <c r="P261" s="380"/>
      <c r="Q261" s="367"/>
    </row>
    <row r="262" spans="1:17" ht="20.25" customHeight="1" x14ac:dyDescent="0.25">
      <c r="C262" s="373" t="s">
        <v>215</v>
      </c>
      <c r="D262" s="373"/>
      <c r="E262" s="373"/>
      <c r="F262" s="373"/>
      <c r="G262" s="373"/>
      <c r="H262" s="373"/>
      <c r="I262" s="373"/>
      <c r="J262" s="373"/>
      <c r="K262" s="373"/>
      <c r="L262" s="373"/>
      <c r="M262" s="373"/>
      <c r="N262" s="373"/>
      <c r="O262" s="373"/>
      <c r="P262" s="373"/>
      <c r="Q262" s="367"/>
    </row>
    <row r="263" spans="1:17" ht="20.25" customHeight="1" x14ac:dyDescent="0.25">
      <c r="C263" s="12" t="str">
        <f>C232</f>
        <v>PERIODO DEL 1 AL 15 DE DICIEMBRE DE 2018</v>
      </c>
      <c r="D263" s="68"/>
      <c r="E263" s="375"/>
      <c r="F263" s="210"/>
      <c r="G263" s="210"/>
      <c r="H263" s="210"/>
      <c r="I263" s="211"/>
      <c r="J263" s="211"/>
      <c r="K263" s="210"/>
      <c r="L263" s="211"/>
      <c r="M263" s="210"/>
      <c r="N263" s="210"/>
      <c r="O263" s="210"/>
      <c r="P263" s="375"/>
      <c r="Q263" s="367"/>
    </row>
    <row r="264" spans="1:17" ht="22.5" x14ac:dyDescent="0.25">
      <c r="C264" s="15" t="s">
        <v>7</v>
      </c>
      <c r="D264" s="16" t="s">
        <v>8</v>
      </c>
      <c r="E264" s="15" t="s">
        <v>9</v>
      </c>
      <c r="F264" s="15" t="s">
        <v>10</v>
      </c>
      <c r="G264" s="15"/>
      <c r="H264" s="15"/>
      <c r="I264" s="17" t="s">
        <v>11</v>
      </c>
      <c r="J264" s="18" t="s">
        <v>12</v>
      </c>
      <c r="K264" s="15" t="s">
        <v>13</v>
      </c>
      <c r="L264" s="16" t="s">
        <v>14</v>
      </c>
      <c r="M264" s="19" t="s">
        <v>15</v>
      </c>
      <c r="N264" s="19" t="s">
        <v>16</v>
      </c>
      <c r="O264" s="20" t="s">
        <v>17</v>
      </c>
      <c r="P264" s="15" t="s">
        <v>18</v>
      </c>
    </row>
    <row r="265" spans="1:17" ht="26.25" customHeight="1" x14ac:dyDescent="0.25">
      <c r="A265" s="21" t="s">
        <v>216</v>
      </c>
      <c r="C265" s="33" t="s">
        <v>217</v>
      </c>
      <c r="D265" s="377" t="s">
        <v>218</v>
      </c>
      <c r="E265" s="181">
        <v>15</v>
      </c>
      <c r="F265" s="26">
        <v>3102.45</v>
      </c>
      <c r="G265" s="381"/>
      <c r="H265" s="381"/>
      <c r="I265" s="75">
        <f>F265*0.05</f>
        <v>155.1225</v>
      </c>
      <c r="J265" s="75"/>
      <c r="K265" s="79">
        <v>91.044832000000014</v>
      </c>
      <c r="L265" s="80">
        <v>0</v>
      </c>
      <c r="M265" s="79">
        <v>0</v>
      </c>
      <c r="N265" s="79">
        <v>145</v>
      </c>
      <c r="O265" s="381">
        <f>F265+I265-K265+L265-M265-N265</f>
        <v>3021.5276679999997</v>
      </c>
      <c r="P265" s="378"/>
    </row>
    <row r="266" spans="1:17" ht="15.75" thickBot="1" x14ac:dyDescent="0.3">
      <c r="C266" s="382"/>
      <c r="D266" s="383"/>
      <c r="E266" s="379" t="s">
        <v>29</v>
      </c>
      <c r="F266" s="219">
        <f t="shared" ref="F266:O266" si="43">SUM(F265:F265)</f>
        <v>3102.45</v>
      </c>
      <c r="G266" s="219">
        <f t="shared" si="43"/>
        <v>0</v>
      </c>
      <c r="H266" s="219">
        <f t="shared" si="43"/>
        <v>0</v>
      </c>
      <c r="I266" s="219">
        <f t="shared" si="43"/>
        <v>155.1225</v>
      </c>
      <c r="J266" s="219"/>
      <c r="K266" s="219">
        <f t="shared" si="43"/>
        <v>91.044832000000014</v>
      </c>
      <c r="L266" s="219">
        <f t="shared" si="43"/>
        <v>0</v>
      </c>
      <c r="M266" s="219">
        <f t="shared" si="43"/>
        <v>0</v>
      </c>
      <c r="N266" s="219">
        <f t="shared" si="43"/>
        <v>145</v>
      </c>
      <c r="O266" s="219">
        <f t="shared" si="43"/>
        <v>3021.5276679999997</v>
      </c>
      <c r="P266" s="371"/>
      <c r="Q266" s="367"/>
    </row>
    <row r="267" spans="1:17" x14ac:dyDescent="0.25">
      <c r="C267" s="46"/>
      <c r="D267" s="89"/>
      <c r="E267" s="52"/>
      <c r="F267" s="52"/>
      <c r="G267" s="52"/>
      <c r="H267" s="52"/>
      <c r="K267" s="52"/>
      <c r="L267" s="91"/>
      <c r="M267" s="52"/>
      <c r="N267" s="52"/>
      <c r="O267" s="52"/>
      <c r="P267" s="52"/>
      <c r="Q267" s="367"/>
    </row>
    <row r="268" spans="1:17" x14ac:dyDescent="0.25">
      <c r="C268" s="46"/>
      <c r="D268" s="89"/>
      <c r="E268" s="52"/>
      <c r="F268" s="52"/>
      <c r="G268" s="52"/>
      <c r="H268" s="52"/>
      <c r="K268" s="52"/>
      <c r="L268" s="91"/>
      <c r="M268" s="52"/>
      <c r="N268" s="52"/>
      <c r="O268" s="52"/>
      <c r="P268" s="52"/>
      <c r="Q268" s="367"/>
    </row>
    <row r="269" spans="1:17" ht="15.75" x14ac:dyDescent="0.25">
      <c r="C269" s="373" t="s">
        <v>219</v>
      </c>
      <c r="D269" s="373"/>
      <c r="E269" s="373"/>
      <c r="F269" s="373"/>
      <c r="G269" s="373"/>
      <c r="H269" s="373"/>
      <c r="I269" s="373"/>
      <c r="J269" s="373"/>
      <c r="K269" s="373"/>
      <c r="L269" s="373"/>
      <c r="M269" s="373"/>
      <c r="N269" s="373"/>
      <c r="O269" s="373"/>
      <c r="P269" s="384" t="s">
        <v>3</v>
      </c>
      <c r="Q269" s="367"/>
    </row>
    <row r="270" spans="1:17" ht="15.75" x14ac:dyDescent="0.25">
      <c r="C270" s="385"/>
      <c r="D270" s="386"/>
      <c r="E270" s="385"/>
      <c r="F270" s="385"/>
      <c r="G270" s="385"/>
      <c r="H270" s="385"/>
      <c r="I270" s="386"/>
      <c r="J270" s="386"/>
      <c r="K270" s="385"/>
      <c r="L270" s="386"/>
      <c r="M270" s="385"/>
      <c r="N270" s="385"/>
      <c r="O270" s="385"/>
      <c r="P270" s="11" t="s">
        <v>5</v>
      </c>
      <c r="Q270" s="367"/>
    </row>
    <row r="271" spans="1:17" x14ac:dyDescent="0.25">
      <c r="C271" s="12" t="str">
        <f>C241</f>
        <v>PERIODO DEL 1 AL 15 DE DICIEMBRE DE 2018</v>
      </c>
      <c r="D271" s="68"/>
      <c r="E271" s="375"/>
      <c r="F271" s="210"/>
      <c r="G271" s="210"/>
      <c r="H271" s="210"/>
      <c r="I271" s="211"/>
      <c r="J271" s="211"/>
      <c r="K271" s="210"/>
      <c r="L271" s="211"/>
      <c r="M271" s="210"/>
      <c r="N271" s="210"/>
      <c r="O271" s="210"/>
      <c r="P271" s="14"/>
      <c r="Q271" s="367"/>
    </row>
    <row r="272" spans="1:17" ht="22.5" x14ac:dyDescent="0.25">
      <c r="C272" s="15" t="s">
        <v>7</v>
      </c>
      <c r="D272" s="16" t="s">
        <v>8</v>
      </c>
      <c r="E272" s="15" t="s">
        <v>9</v>
      </c>
      <c r="F272" s="15" t="s">
        <v>10</v>
      </c>
      <c r="G272" s="15"/>
      <c r="H272" s="15"/>
      <c r="I272" s="17" t="s">
        <v>11</v>
      </c>
      <c r="J272" s="18" t="s">
        <v>12</v>
      </c>
      <c r="K272" s="15" t="s">
        <v>13</v>
      </c>
      <c r="L272" s="16" t="s">
        <v>14</v>
      </c>
      <c r="M272" s="19" t="s">
        <v>15</v>
      </c>
      <c r="N272" s="19" t="s">
        <v>16</v>
      </c>
      <c r="O272" s="20" t="s">
        <v>17</v>
      </c>
      <c r="P272" s="15" t="s">
        <v>18</v>
      </c>
    </row>
    <row r="273" spans="1:19" ht="26.25" customHeight="1" x14ac:dyDescent="0.25">
      <c r="A273" s="21" t="s">
        <v>220</v>
      </c>
      <c r="B273" s="30"/>
      <c r="C273" s="33" t="s">
        <v>221</v>
      </c>
      <c r="D273" s="377" t="s">
        <v>222</v>
      </c>
      <c r="E273" s="181">
        <v>15</v>
      </c>
      <c r="F273" s="26">
        <v>3102.4500000000003</v>
      </c>
      <c r="G273" s="381"/>
      <c r="H273" s="381"/>
      <c r="I273" s="387">
        <f>F273*0.05</f>
        <v>155.12250000000003</v>
      </c>
      <c r="J273" s="387"/>
      <c r="K273" s="388">
        <v>91.044832000000014</v>
      </c>
      <c r="L273" s="389">
        <v>0</v>
      </c>
      <c r="M273" s="388">
        <v>0</v>
      </c>
      <c r="N273" s="388">
        <v>145</v>
      </c>
      <c r="O273" s="381">
        <f>F273+I273-K273+L273-M273-N273</f>
        <v>3021.5276680000002</v>
      </c>
      <c r="P273" s="376"/>
    </row>
    <row r="274" spans="1:19" ht="15.75" thickBot="1" x14ac:dyDescent="0.3">
      <c r="C274" s="382"/>
      <c r="D274" s="90"/>
      <c r="E274" s="379" t="s">
        <v>29</v>
      </c>
      <c r="F274" s="390">
        <f>SUM(F273:F273)</f>
        <v>3102.4500000000003</v>
      </c>
      <c r="G274" s="390">
        <f>SUM(G273:G273)</f>
        <v>0</v>
      </c>
      <c r="H274" s="390">
        <f>SUM(H273:H273)</f>
        <v>0</v>
      </c>
      <c r="I274" s="391">
        <f>SUM(I273:I273)</f>
        <v>155.12250000000003</v>
      </c>
      <c r="J274" s="391"/>
      <c r="K274" s="390">
        <f>SUM(K273:K273)</f>
        <v>91.044832000000014</v>
      </c>
      <c r="L274" s="391">
        <f>SUM(L273:L273)</f>
        <v>0</v>
      </c>
      <c r="M274" s="390">
        <f>SUM(M273:M273)</f>
        <v>0</v>
      </c>
      <c r="N274" s="390"/>
      <c r="O274" s="390">
        <f>SUM(O273:O273)</f>
        <v>3021.5276680000002</v>
      </c>
      <c r="P274" s="375"/>
      <c r="Q274" s="367"/>
    </row>
    <row r="275" spans="1:19" x14ac:dyDescent="0.25">
      <c r="C275" s="46"/>
      <c r="D275" s="89"/>
      <c r="E275" s="52"/>
      <c r="F275" s="52"/>
      <c r="G275" s="52"/>
      <c r="H275" s="52"/>
      <c r="K275" s="52"/>
      <c r="L275" s="91"/>
      <c r="M275" s="52"/>
      <c r="N275" s="52"/>
      <c r="O275" s="52"/>
      <c r="P275" s="52"/>
      <c r="Q275" s="367"/>
    </row>
    <row r="276" spans="1:19" x14ac:dyDescent="0.25">
      <c r="C276" s="46"/>
      <c r="D276" s="89"/>
      <c r="E276" s="52"/>
      <c r="F276" s="52"/>
      <c r="G276" s="52"/>
      <c r="H276" s="52"/>
      <c r="K276" s="52"/>
      <c r="L276" s="91"/>
      <c r="M276" s="52"/>
      <c r="N276" s="52"/>
      <c r="O276" s="52"/>
      <c r="P276" s="52"/>
      <c r="Q276" s="367"/>
    </row>
    <row r="277" spans="1:19" ht="15.75" thickBot="1" x14ac:dyDescent="0.3">
      <c r="C277" s="46"/>
      <c r="D277" s="48"/>
      <c r="E277" s="49"/>
      <c r="F277" s="49"/>
      <c r="G277" s="47"/>
      <c r="H277" s="47"/>
      <c r="I277" s="50"/>
      <c r="J277" s="50"/>
      <c r="K277" s="47"/>
      <c r="L277" s="51"/>
      <c r="M277" s="52"/>
      <c r="N277" s="52"/>
      <c r="O277" s="49"/>
      <c r="P277" s="52"/>
      <c r="Q277" s="367"/>
    </row>
    <row r="278" spans="1:19" s="2" customFormat="1" x14ac:dyDescent="0.25">
      <c r="A278"/>
      <c r="B278"/>
      <c r="C278" s="46"/>
      <c r="D278" s="53"/>
      <c r="E278" s="53"/>
      <c r="F278" s="54" t="s">
        <v>31</v>
      </c>
      <c r="G278" s="55"/>
      <c r="H278" s="55"/>
      <c r="I278" s="55"/>
      <c r="J278" s="55"/>
      <c r="K278" s="55"/>
      <c r="L278" s="54"/>
      <c r="M278" s="52"/>
      <c r="N278" s="52"/>
      <c r="O278" s="55" t="s">
        <v>32</v>
      </c>
      <c r="P278" s="55"/>
      <c r="R278"/>
      <c r="S278"/>
    </row>
    <row r="279" spans="1:19" s="56" customFormat="1" x14ac:dyDescent="0.25">
      <c r="B279"/>
      <c r="C279" s="46"/>
      <c r="D279" s="57"/>
      <c r="E279" s="57"/>
      <c r="F279" s="57" t="s">
        <v>33</v>
      </c>
      <c r="G279" s="57"/>
      <c r="H279" s="57"/>
      <c r="I279" s="57"/>
      <c r="J279" s="57"/>
      <c r="K279" s="57"/>
      <c r="L279" s="57"/>
      <c r="M279" s="52"/>
      <c r="N279" s="52"/>
      <c r="O279" s="57" t="s">
        <v>34</v>
      </c>
      <c r="P279" s="57"/>
      <c r="Q279" s="2"/>
      <c r="R279"/>
      <c r="S279"/>
    </row>
    <row r="280" spans="1:19" x14ac:dyDescent="0.25">
      <c r="C280" s="46"/>
      <c r="D280" s="59"/>
      <c r="E280" s="52"/>
      <c r="F280" s="39"/>
      <c r="G280" s="39"/>
      <c r="H280" s="39"/>
      <c r="I280" s="59"/>
      <c r="J280" s="59"/>
      <c r="K280" s="39"/>
      <c r="L280" s="59"/>
      <c r="M280" s="52"/>
      <c r="N280" s="52"/>
      <c r="O280" s="39"/>
      <c r="P280" s="39"/>
      <c r="Q280" s="367"/>
    </row>
    <row r="281" spans="1:19" s="56" customFormat="1" ht="29.25" x14ac:dyDescent="0.5">
      <c r="B281"/>
      <c r="C281" s="1" t="s">
        <v>0</v>
      </c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2"/>
      <c r="R281"/>
      <c r="S281"/>
    </row>
    <row r="282" spans="1:19" s="56" customFormat="1" ht="23.25" x14ac:dyDescent="0.35">
      <c r="B282"/>
      <c r="C282" s="3" t="s">
        <v>1</v>
      </c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2"/>
      <c r="R282"/>
      <c r="S282"/>
    </row>
    <row r="283" spans="1:19" s="56" customFormat="1" ht="15.75" x14ac:dyDescent="0.25">
      <c r="B283"/>
      <c r="C283" s="392" t="s">
        <v>2</v>
      </c>
      <c r="D283" s="89"/>
      <c r="E283" s="49"/>
      <c r="F283" s="49"/>
      <c r="G283" s="49"/>
      <c r="H283" s="49"/>
      <c r="I283" s="51"/>
      <c r="J283" s="51"/>
      <c r="K283" s="49"/>
      <c r="L283" s="51"/>
      <c r="M283" s="49"/>
      <c r="N283" s="49"/>
      <c r="O283" s="49"/>
      <c r="P283" s="393"/>
      <c r="Q283" s="2"/>
      <c r="R283"/>
      <c r="S283"/>
    </row>
    <row r="284" spans="1:19" s="56" customFormat="1" ht="15.75" x14ac:dyDescent="0.25">
      <c r="B284"/>
      <c r="C284" s="373" t="s">
        <v>223</v>
      </c>
      <c r="D284" s="373"/>
      <c r="E284" s="373"/>
      <c r="F284" s="373"/>
      <c r="G284" s="373"/>
      <c r="H284" s="373"/>
      <c r="I284" s="373"/>
      <c r="J284" s="373"/>
      <c r="K284" s="373"/>
      <c r="L284" s="373"/>
      <c r="M284" s="373"/>
      <c r="N284" s="373"/>
      <c r="O284" s="373"/>
      <c r="P284" s="373"/>
      <c r="Q284" s="2"/>
      <c r="R284"/>
      <c r="S284"/>
    </row>
    <row r="285" spans="1:19" s="56" customFormat="1" x14ac:dyDescent="0.25">
      <c r="B285"/>
      <c r="C285" s="12" t="str">
        <f>C271</f>
        <v>PERIODO DEL 1 AL 15 DE DICIEMBRE DE 2018</v>
      </c>
      <c r="D285" s="68"/>
      <c r="E285" s="375"/>
      <c r="F285" s="210"/>
      <c r="G285" s="210"/>
      <c r="H285" s="210"/>
      <c r="I285" s="211"/>
      <c r="J285" s="211"/>
      <c r="K285" s="210"/>
      <c r="L285" s="211"/>
      <c r="M285" s="210"/>
      <c r="N285" s="210"/>
      <c r="O285" s="210"/>
      <c r="P285" s="375"/>
      <c r="Q285" s="2"/>
      <c r="R285"/>
      <c r="S285"/>
    </row>
    <row r="286" spans="1:19" ht="22.5" x14ac:dyDescent="0.25">
      <c r="C286" s="15" t="s">
        <v>7</v>
      </c>
      <c r="D286" s="16" t="s">
        <v>8</v>
      </c>
      <c r="E286" s="15" t="s">
        <v>9</v>
      </c>
      <c r="F286" s="15" t="s">
        <v>10</v>
      </c>
      <c r="G286" s="15"/>
      <c r="H286" s="15"/>
      <c r="I286" s="17" t="s">
        <v>11</v>
      </c>
      <c r="J286" s="18" t="s">
        <v>12</v>
      </c>
      <c r="K286" s="15" t="s">
        <v>13</v>
      </c>
      <c r="L286" s="16" t="s">
        <v>14</v>
      </c>
      <c r="M286" s="19" t="s">
        <v>15</v>
      </c>
      <c r="N286" s="19" t="s">
        <v>16</v>
      </c>
      <c r="O286" s="20" t="s">
        <v>17</v>
      </c>
      <c r="P286" s="15" t="s">
        <v>18</v>
      </c>
    </row>
    <row r="287" spans="1:19" s="56" customFormat="1" ht="30.75" customHeight="1" x14ac:dyDescent="0.25">
      <c r="A287" s="21" t="s">
        <v>224</v>
      </c>
      <c r="B287"/>
      <c r="C287" s="33" t="s">
        <v>225</v>
      </c>
      <c r="D287" s="377" t="s">
        <v>226</v>
      </c>
      <c r="E287" s="181">
        <v>15</v>
      </c>
      <c r="F287" s="26">
        <v>3298.8074999999999</v>
      </c>
      <c r="G287" s="26">
        <f>F287*2</f>
        <v>6597.6149999999998</v>
      </c>
      <c r="H287" s="26">
        <f>I287*24</f>
        <v>3958.5690000000004</v>
      </c>
      <c r="I287" s="75">
        <f>F287*0.05</f>
        <v>164.94037500000002</v>
      </c>
      <c r="J287" s="75"/>
      <c r="K287" s="394">
        <v>112.40852799999999</v>
      </c>
      <c r="L287" s="395">
        <v>0</v>
      </c>
      <c r="M287" s="122">
        <v>0</v>
      </c>
      <c r="N287" s="122">
        <v>145</v>
      </c>
      <c r="O287" s="26">
        <f>F287+I287-K287+L287-M287-N287</f>
        <v>3206.3393470000001</v>
      </c>
      <c r="P287" s="376"/>
      <c r="Q287" s="2"/>
      <c r="R287"/>
      <c r="S287"/>
    </row>
    <row r="288" spans="1:19" s="56" customFormat="1" ht="26.25" customHeight="1" x14ac:dyDescent="0.25">
      <c r="A288" s="21" t="s">
        <v>227</v>
      </c>
      <c r="B288"/>
      <c r="C288" s="127" t="s">
        <v>228</v>
      </c>
      <c r="D288" s="244" t="s">
        <v>229</v>
      </c>
      <c r="E288" s="245">
        <v>15</v>
      </c>
      <c r="F288" s="26">
        <v>2261.3700000000003</v>
      </c>
      <c r="G288" s="26"/>
      <c r="H288" s="26"/>
      <c r="I288" s="75">
        <f>F288*0.05</f>
        <v>113.06850000000003</v>
      </c>
      <c r="J288" s="75"/>
      <c r="K288" s="79">
        <v>0</v>
      </c>
      <c r="L288" s="80">
        <v>42.741759999999971</v>
      </c>
      <c r="M288" s="26">
        <v>0</v>
      </c>
      <c r="N288" s="26">
        <v>145</v>
      </c>
      <c r="O288" s="26">
        <f>F288+I288-K288+L288-M288-N288</f>
        <v>2272.1802600000001</v>
      </c>
      <c r="P288" s="250"/>
      <c r="Q288" s="2"/>
      <c r="R288" s="83"/>
      <c r="S288" t="s">
        <v>230</v>
      </c>
    </row>
    <row r="289" spans="1:19" s="56" customFormat="1" ht="15.75" thickBot="1" x14ac:dyDescent="0.3">
      <c r="B289"/>
      <c r="C289" s="382"/>
      <c r="D289" s="383"/>
      <c r="E289" s="379" t="s">
        <v>29</v>
      </c>
      <c r="F289" s="219">
        <f>SUM(F287:F288)</f>
        <v>5560.1774999999998</v>
      </c>
      <c r="G289" s="219">
        <f t="shared" ref="G289:O289" si="44">SUM(G287:G288)</f>
        <v>6597.6149999999998</v>
      </c>
      <c r="H289" s="219">
        <f t="shared" si="44"/>
        <v>3958.5690000000004</v>
      </c>
      <c r="I289" s="219">
        <f t="shared" si="44"/>
        <v>278.00887500000005</v>
      </c>
      <c r="J289" s="219"/>
      <c r="K289" s="219">
        <f t="shared" si="44"/>
        <v>112.40852799999999</v>
      </c>
      <c r="L289" s="219">
        <f t="shared" si="44"/>
        <v>42.741759999999971</v>
      </c>
      <c r="M289" s="219">
        <f t="shared" si="44"/>
        <v>0</v>
      </c>
      <c r="N289" s="219">
        <f t="shared" si="44"/>
        <v>290</v>
      </c>
      <c r="O289" s="219">
        <f t="shared" si="44"/>
        <v>5478.5196070000002</v>
      </c>
      <c r="P289" s="375"/>
      <c r="Q289" s="2"/>
      <c r="R289"/>
      <c r="S289"/>
    </row>
    <row r="290" spans="1:19" s="56" customFormat="1" x14ac:dyDescent="0.25">
      <c r="B290"/>
      <c r="C290" s="382"/>
      <c r="D290" s="383"/>
      <c r="E290" s="382"/>
      <c r="F290" s="396"/>
      <c r="G290" s="396"/>
      <c r="H290" s="396"/>
      <c r="I290" s="397"/>
      <c r="J290" s="397"/>
      <c r="K290" s="396"/>
      <c r="L290" s="397"/>
      <c r="M290" s="396"/>
      <c r="N290" s="396"/>
      <c r="O290" s="396"/>
      <c r="P290" s="375"/>
      <c r="Q290" s="2"/>
      <c r="R290"/>
      <c r="S290"/>
    </row>
    <row r="291" spans="1:19" s="56" customFormat="1" x14ac:dyDescent="0.25">
      <c r="B291"/>
      <c r="C291" s="382"/>
      <c r="D291" s="383"/>
      <c r="E291" s="382"/>
      <c r="F291" s="396"/>
      <c r="G291" s="396"/>
      <c r="H291" s="396"/>
      <c r="I291" s="397"/>
      <c r="J291" s="397"/>
      <c r="K291" s="396"/>
      <c r="L291" s="397"/>
      <c r="M291" s="396"/>
      <c r="N291" s="396"/>
      <c r="O291" s="396"/>
      <c r="P291" s="375"/>
      <c r="Q291" s="2"/>
      <c r="R291"/>
      <c r="S291"/>
    </row>
    <row r="292" spans="1:19" s="56" customFormat="1" x14ac:dyDescent="0.25">
      <c r="B292"/>
      <c r="C292" s="382"/>
      <c r="D292" s="383"/>
      <c r="E292" s="382"/>
      <c r="F292" s="396"/>
      <c r="G292" s="396"/>
      <c r="H292" s="396"/>
      <c r="I292" s="397"/>
      <c r="J292" s="397"/>
      <c r="K292" s="396"/>
      <c r="L292" s="397"/>
      <c r="M292" s="396"/>
      <c r="N292" s="396"/>
      <c r="O292" s="396"/>
      <c r="P292" s="375"/>
      <c r="Q292" s="2"/>
      <c r="R292"/>
      <c r="S292"/>
    </row>
    <row r="293" spans="1:19" s="56" customFormat="1" ht="15.75" x14ac:dyDescent="0.25">
      <c r="B293"/>
      <c r="C293" s="373" t="s">
        <v>231</v>
      </c>
      <c r="D293" s="373"/>
      <c r="E293" s="373"/>
      <c r="F293" s="373"/>
      <c r="G293" s="373"/>
      <c r="H293" s="373"/>
      <c r="I293" s="373"/>
      <c r="J293" s="373"/>
      <c r="K293" s="373"/>
      <c r="L293" s="373"/>
      <c r="M293" s="373"/>
      <c r="N293" s="373"/>
      <c r="O293" s="373"/>
      <c r="P293" s="373"/>
      <c r="Q293" s="2"/>
      <c r="R293"/>
      <c r="S293"/>
    </row>
    <row r="294" spans="1:19" s="56" customFormat="1" x14ac:dyDescent="0.25">
      <c r="B294"/>
      <c r="C294" s="12" t="str">
        <f>C286</f>
        <v>NOMBRE DEL EMPLEADO</v>
      </c>
      <c r="D294" s="68"/>
      <c r="E294" s="375"/>
      <c r="F294" s="210"/>
      <c r="G294" s="210"/>
      <c r="H294" s="210"/>
      <c r="I294" s="211"/>
      <c r="J294" s="211"/>
      <c r="K294" s="210"/>
      <c r="L294" s="211"/>
      <c r="M294" s="210"/>
      <c r="N294" s="210"/>
      <c r="O294" s="210"/>
      <c r="P294" s="375"/>
      <c r="Q294" s="2"/>
      <c r="R294"/>
      <c r="S294"/>
    </row>
    <row r="295" spans="1:19" ht="22.5" x14ac:dyDescent="0.25">
      <c r="C295" s="15" t="s">
        <v>7</v>
      </c>
      <c r="D295" s="16" t="s">
        <v>8</v>
      </c>
      <c r="E295" s="15" t="s">
        <v>9</v>
      </c>
      <c r="F295" s="15" t="s">
        <v>10</v>
      </c>
      <c r="G295" s="15"/>
      <c r="H295" s="15"/>
      <c r="I295" s="17" t="s">
        <v>11</v>
      </c>
      <c r="J295" s="18" t="s">
        <v>12</v>
      </c>
      <c r="K295" s="15" t="s">
        <v>13</v>
      </c>
      <c r="L295" s="16" t="s">
        <v>14</v>
      </c>
      <c r="M295" s="19" t="s">
        <v>15</v>
      </c>
      <c r="N295" s="19" t="s">
        <v>16</v>
      </c>
      <c r="O295" s="20" t="s">
        <v>17</v>
      </c>
      <c r="P295" s="15" t="s">
        <v>18</v>
      </c>
    </row>
    <row r="296" spans="1:19" s="56" customFormat="1" ht="26.25" customHeight="1" x14ac:dyDescent="0.25">
      <c r="A296" s="56" t="s">
        <v>232</v>
      </c>
      <c r="B296"/>
      <c r="C296" s="33" t="s">
        <v>233</v>
      </c>
      <c r="D296" s="377" t="s">
        <v>234</v>
      </c>
      <c r="E296" s="181">
        <v>15</v>
      </c>
      <c r="F296" s="26">
        <v>3102.4500000000003</v>
      </c>
      <c r="G296" s="381"/>
      <c r="H296" s="381"/>
      <c r="I296" s="75">
        <f>F296*0.05</f>
        <v>155.12250000000003</v>
      </c>
      <c r="J296" s="75"/>
      <c r="K296" s="79">
        <v>91.044832000000014</v>
      </c>
      <c r="L296" s="80">
        <v>0</v>
      </c>
      <c r="M296" s="388">
        <v>0</v>
      </c>
      <c r="N296" s="79">
        <v>145</v>
      </c>
      <c r="O296" s="26">
        <f>F296+I296-K296+L296-M296-N296</f>
        <v>3021.5276680000002</v>
      </c>
      <c r="P296" s="378"/>
      <c r="Q296" s="2"/>
      <c r="R296"/>
      <c r="S296"/>
    </row>
    <row r="297" spans="1:19" ht="26.25" customHeight="1" x14ac:dyDescent="0.25">
      <c r="A297" s="398" t="s">
        <v>235</v>
      </c>
      <c r="C297" s="33" t="s">
        <v>236</v>
      </c>
      <c r="D297" s="377" t="s">
        <v>237</v>
      </c>
      <c r="E297" s="181">
        <v>15</v>
      </c>
      <c r="F297" s="26">
        <v>3102.4500000000003</v>
      </c>
      <c r="G297" s="26"/>
      <c r="H297" s="26"/>
      <c r="I297" s="75">
        <f>F297*0.05</f>
        <v>155.12250000000003</v>
      </c>
      <c r="J297" s="75"/>
      <c r="K297" s="79">
        <v>91.044832000000014</v>
      </c>
      <c r="L297" s="80">
        <v>0</v>
      </c>
      <c r="M297" s="79">
        <v>0</v>
      </c>
      <c r="N297" s="79">
        <v>145</v>
      </c>
      <c r="O297" s="26">
        <f>F297+I297-K297+L297-M297-N297</f>
        <v>3021.5276680000002</v>
      </c>
      <c r="P297" s="376"/>
    </row>
    <row r="298" spans="1:19" s="56" customFormat="1" ht="15.75" thickBot="1" x14ac:dyDescent="0.3">
      <c r="B298"/>
      <c r="C298" s="382"/>
      <c r="D298" s="383"/>
      <c r="E298" s="379" t="s">
        <v>29</v>
      </c>
      <c r="F298" s="219">
        <f>SUM(F296:F297)</f>
        <v>6204.9000000000005</v>
      </c>
      <c r="G298" s="219">
        <f t="shared" ref="G298:O298" si="45">SUM(G296:G297)</f>
        <v>0</v>
      </c>
      <c r="H298" s="219">
        <f t="shared" si="45"/>
        <v>0</v>
      </c>
      <c r="I298" s="219">
        <f t="shared" si="45"/>
        <v>310.24500000000006</v>
      </c>
      <c r="J298" s="219">
        <f t="shared" si="45"/>
        <v>0</v>
      </c>
      <c r="K298" s="219">
        <f t="shared" si="45"/>
        <v>182.08966400000003</v>
      </c>
      <c r="L298" s="219">
        <f t="shared" si="45"/>
        <v>0</v>
      </c>
      <c r="M298" s="219">
        <f t="shared" si="45"/>
        <v>0</v>
      </c>
      <c r="N298" s="219">
        <f t="shared" si="45"/>
        <v>290</v>
      </c>
      <c r="O298" s="219">
        <f t="shared" si="45"/>
        <v>6043.0553360000004</v>
      </c>
      <c r="P298" s="375"/>
      <c r="Q298" s="2"/>
      <c r="R298"/>
      <c r="S298"/>
    </row>
    <row r="299" spans="1:19" s="56" customFormat="1" x14ac:dyDescent="0.25">
      <c r="B299"/>
      <c r="C299" s="382"/>
      <c r="D299" s="383"/>
      <c r="E299" s="382"/>
      <c r="F299" s="396"/>
      <c r="G299" s="396"/>
      <c r="H299" s="396"/>
      <c r="I299" s="397"/>
      <c r="J299" s="397"/>
      <c r="K299" s="396"/>
      <c r="L299" s="397"/>
      <c r="M299" s="396"/>
      <c r="N299" s="396"/>
      <c r="O299" s="396"/>
      <c r="P299" s="375"/>
      <c r="Q299" s="2"/>
      <c r="R299"/>
      <c r="S299"/>
    </row>
    <row r="300" spans="1:19" s="56" customFormat="1" x14ac:dyDescent="0.25">
      <c r="B300"/>
      <c r="C300" s="382"/>
      <c r="D300" s="383"/>
      <c r="E300" s="382"/>
      <c r="F300" s="396"/>
      <c r="G300" s="396"/>
      <c r="H300" s="396"/>
      <c r="I300" s="397"/>
      <c r="J300" s="397"/>
      <c r="K300" s="396"/>
      <c r="L300" s="397"/>
      <c r="M300" s="396"/>
      <c r="N300" s="396"/>
      <c r="O300" s="396"/>
      <c r="P300" s="375"/>
      <c r="Q300" s="2"/>
      <c r="R300"/>
      <c r="S300"/>
    </row>
    <row r="301" spans="1:19" s="56" customFormat="1" ht="15.75" x14ac:dyDescent="0.25">
      <c r="B301"/>
      <c r="C301" s="373" t="s">
        <v>238</v>
      </c>
      <c r="D301" s="373"/>
      <c r="E301" s="373"/>
      <c r="F301" s="373"/>
      <c r="G301" s="373"/>
      <c r="H301" s="373"/>
      <c r="I301" s="373"/>
      <c r="J301" s="373"/>
      <c r="K301" s="373"/>
      <c r="L301" s="373"/>
      <c r="M301" s="373"/>
      <c r="N301" s="373"/>
      <c r="O301" s="373"/>
      <c r="P301" s="373"/>
      <c r="Q301" s="2"/>
      <c r="R301"/>
      <c r="S301"/>
    </row>
    <row r="302" spans="1:19" s="56" customFormat="1" ht="15.75" x14ac:dyDescent="0.25">
      <c r="B302"/>
      <c r="C302" s="385"/>
      <c r="D302" s="386"/>
      <c r="E302" s="385"/>
      <c r="F302" s="385"/>
      <c r="G302" s="385"/>
      <c r="H302" s="385"/>
      <c r="I302" s="386"/>
      <c r="J302" s="386"/>
      <c r="K302" s="385"/>
      <c r="L302" s="386"/>
      <c r="M302" s="385"/>
      <c r="N302" s="385"/>
      <c r="O302" s="385"/>
      <c r="P302" s="399" t="s">
        <v>3</v>
      </c>
      <c r="Q302" s="2"/>
      <c r="R302"/>
      <c r="S302"/>
    </row>
    <row r="303" spans="1:19" s="56" customFormat="1" ht="15.75" x14ac:dyDescent="0.25">
      <c r="B303"/>
      <c r="C303" s="385"/>
      <c r="D303" s="386"/>
      <c r="E303" s="385"/>
      <c r="F303" s="385"/>
      <c r="G303" s="385"/>
      <c r="H303" s="385"/>
      <c r="I303" s="386"/>
      <c r="J303" s="386"/>
      <c r="K303" s="385"/>
      <c r="L303" s="386"/>
      <c r="M303" s="385"/>
      <c r="N303" s="385"/>
      <c r="O303" s="385"/>
      <c r="P303" s="11" t="s">
        <v>5</v>
      </c>
      <c r="Q303" s="2"/>
      <c r="R303"/>
      <c r="S303"/>
    </row>
    <row r="304" spans="1:19" s="56" customFormat="1" x14ac:dyDescent="0.25">
      <c r="B304"/>
      <c r="C304" s="12" t="str">
        <f>C285</f>
        <v>PERIODO DEL 1 AL 15 DE DICIEMBRE DE 2018</v>
      </c>
      <c r="D304" s="68"/>
      <c r="E304" s="375"/>
      <c r="F304" s="210"/>
      <c r="G304" s="210"/>
      <c r="H304" s="210"/>
      <c r="I304" s="211"/>
      <c r="J304" s="211"/>
      <c r="K304" s="210"/>
      <c r="L304" s="211"/>
      <c r="M304" s="210"/>
      <c r="N304" s="210"/>
      <c r="O304" s="210"/>
      <c r="P304" s="14"/>
      <c r="Q304" s="2"/>
      <c r="R304"/>
      <c r="S304"/>
    </row>
    <row r="305" spans="1:19" ht="22.5" x14ac:dyDescent="0.25">
      <c r="C305" s="15" t="s">
        <v>7</v>
      </c>
      <c r="D305" s="16" t="s">
        <v>8</v>
      </c>
      <c r="E305" s="15" t="s">
        <v>9</v>
      </c>
      <c r="F305" s="15" t="s">
        <v>10</v>
      </c>
      <c r="G305" s="15"/>
      <c r="H305" s="15"/>
      <c r="I305" s="17" t="s">
        <v>11</v>
      </c>
      <c r="J305" s="18" t="s">
        <v>12</v>
      </c>
      <c r="K305" s="15" t="s">
        <v>13</v>
      </c>
      <c r="L305" s="16" t="s">
        <v>14</v>
      </c>
      <c r="M305" s="19" t="s">
        <v>15</v>
      </c>
      <c r="N305" s="19" t="s">
        <v>16</v>
      </c>
      <c r="O305" s="20" t="s">
        <v>17</v>
      </c>
      <c r="P305" s="15" t="s">
        <v>18</v>
      </c>
    </row>
    <row r="306" spans="1:19" s="408" customFormat="1" ht="26.25" customHeight="1" x14ac:dyDescent="0.25">
      <c r="A306" s="400" t="s">
        <v>239</v>
      </c>
      <c r="B306" s="342"/>
      <c r="C306" s="401" t="s">
        <v>240</v>
      </c>
      <c r="D306" s="403" t="s">
        <v>241</v>
      </c>
      <c r="E306" s="404">
        <v>15</v>
      </c>
      <c r="F306" s="405">
        <v>4227.1499999999996</v>
      </c>
      <c r="G306" s="405">
        <f>F306*2</f>
        <v>8454.2999999999993</v>
      </c>
      <c r="H306" s="405">
        <f>I306*24*8</f>
        <v>40580.639999999999</v>
      </c>
      <c r="I306" s="75">
        <f>F306*0.05</f>
        <v>211.35749999999999</v>
      </c>
      <c r="J306" s="75"/>
      <c r="K306" s="405">
        <v>338.51</v>
      </c>
      <c r="L306" s="406">
        <v>0</v>
      </c>
      <c r="M306" s="407">
        <v>0</v>
      </c>
      <c r="N306" s="297">
        <v>145</v>
      </c>
      <c r="O306" s="26">
        <f>F306+I306-K306+L306-M306-N306</f>
        <v>3954.9974999999995</v>
      </c>
      <c r="P306" s="402"/>
      <c r="Q306" s="346"/>
      <c r="R306" s="342"/>
      <c r="S306" s="342"/>
    </row>
    <row r="307" spans="1:19" s="56" customFormat="1" ht="26.25" customHeight="1" x14ac:dyDescent="0.25">
      <c r="A307" s="21" t="s">
        <v>242</v>
      </c>
      <c r="B307"/>
      <c r="C307" s="162" t="s">
        <v>243</v>
      </c>
      <c r="D307" s="377" t="s">
        <v>244</v>
      </c>
      <c r="E307" s="188">
        <v>15</v>
      </c>
      <c r="F307" s="26">
        <v>2957.13</v>
      </c>
      <c r="G307" s="26">
        <f t="shared" ref="G307:G309" si="46">F307*2</f>
        <v>5914.26</v>
      </c>
      <c r="H307" s="26">
        <f t="shared" ref="H307:H309" si="47">I307*24*5</f>
        <v>17742.780000000002</v>
      </c>
      <c r="I307" s="75">
        <f t="shared" ref="I307:I309" si="48">F307*0.05</f>
        <v>147.85650000000001</v>
      </c>
      <c r="J307" s="75"/>
      <c r="K307" s="300">
        <v>54.99</v>
      </c>
      <c r="L307" s="301">
        <v>0</v>
      </c>
      <c r="M307" s="297">
        <v>0</v>
      </c>
      <c r="N307" s="297">
        <v>162.5</v>
      </c>
      <c r="O307" s="26">
        <f t="shared" ref="O307:O309" si="49">F307+I307-K307+L307-M307-N307</f>
        <v>2887.4965000000002</v>
      </c>
      <c r="P307" s="378"/>
      <c r="Q307" s="2"/>
      <c r="R307"/>
      <c r="S307"/>
    </row>
    <row r="308" spans="1:19" s="56" customFormat="1" ht="26.25" customHeight="1" x14ac:dyDescent="0.25">
      <c r="A308" s="21"/>
      <c r="B308"/>
      <c r="C308" s="162" t="s">
        <v>245</v>
      </c>
      <c r="D308" s="377" t="s">
        <v>244</v>
      </c>
      <c r="E308" s="188">
        <v>15</v>
      </c>
      <c r="F308" s="26">
        <v>2691.5099999999998</v>
      </c>
      <c r="G308" s="26">
        <f t="shared" si="46"/>
        <v>5383.0199999999995</v>
      </c>
      <c r="H308" s="26">
        <f t="shared" si="47"/>
        <v>16149.06</v>
      </c>
      <c r="I308" s="75">
        <f t="shared" si="48"/>
        <v>134.57550000000001</v>
      </c>
      <c r="J308" s="75"/>
      <c r="K308" s="300">
        <v>26.09</v>
      </c>
      <c r="L308" s="301">
        <v>0</v>
      </c>
      <c r="M308" s="297">
        <v>0</v>
      </c>
      <c r="N308" s="297"/>
      <c r="O308" s="26">
        <f t="shared" si="49"/>
        <v>2799.9954999999995</v>
      </c>
      <c r="P308" s="378"/>
      <c r="Q308" s="2"/>
      <c r="R308"/>
      <c r="S308"/>
    </row>
    <row r="309" spans="1:19" s="56" customFormat="1" ht="26.25" customHeight="1" x14ac:dyDescent="0.25">
      <c r="A309" s="409"/>
      <c r="B309"/>
      <c r="C309" s="162" t="s">
        <v>246</v>
      </c>
      <c r="D309" s="377" t="s">
        <v>244</v>
      </c>
      <c r="E309" s="188">
        <v>15</v>
      </c>
      <c r="F309" s="26">
        <v>2691.5099999999998</v>
      </c>
      <c r="G309" s="26">
        <f t="shared" si="46"/>
        <v>5383.0199999999995</v>
      </c>
      <c r="H309" s="26">
        <f t="shared" si="47"/>
        <v>16149.06</v>
      </c>
      <c r="I309" s="75">
        <f t="shared" si="48"/>
        <v>134.57550000000001</v>
      </c>
      <c r="J309" s="75"/>
      <c r="K309" s="300">
        <v>26.09</v>
      </c>
      <c r="L309" s="301">
        <v>0</v>
      </c>
      <c r="M309" s="297">
        <v>0</v>
      </c>
      <c r="N309" s="297"/>
      <c r="O309" s="26">
        <f t="shared" si="49"/>
        <v>2799.9954999999995</v>
      </c>
      <c r="P309" s="376"/>
      <c r="Q309" s="2"/>
      <c r="R309"/>
      <c r="S309"/>
    </row>
    <row r="310" spans="1:19" s="56" customFormat="1" ht="15.75" thickBot="1" x14ac:dyDescent="0.3">
      <c r="B310"/>
      <c r="C310" s="382"/>
      <c r="D310" s="383"/>
      <c r="E310" s="379" t="s">
        <v>29</v>
      </c>
      <c r="F310" s="219">
        <f>SUM(F306:F309)</f>
        <v>12567.3</v>
      </c>
      <c r="G310" s="219">
        <f t="shared" ref="G310:N310" si="50">SUM(G306:G309)</f>
        <v>25134.6</v>
      </c>
      <c r="H310" s="219">
        <f t="shared" si="50"/>
        <v>90621.54</v>
      </c>
      <c r="I310" s="219">
        <f t="shared" si="50"/>
        <v>628.36500000000001</v>
      </c>
      <c r="J310" s="219"/>
      <c r="K310" s="219">
        <f t="shared" si="50"/>
        <v>445.67999999999995</v>
      </c>
      <c r="L310" s="219">
        <f t="shared" si="50"/>
        <v>0</v>
      </c>
      <c r="M310" s="219">
        <f t="shared" si="50"/>
        <v>0</v>
      </c>
      <c r="N310" s="219">
        <f t="shared" si="50"/>
        <v>307.5</v>
      </c>
      <c r="O310" s="219">
        <f>SUM(O306:O309)</f>
        <v>12442.484999999999</v>
      </c>
      <c r="P310" s="375"/>
      <c r="Q310" s="2"/>
      <c r="R310"/>
      <c r="S310"/>
    </row>
    <row r="311" spans="1:19" s="56" customFormat="1" x14ac:dyDescent="0.25">
      <c r="B311"/>
      <c r="C311" s="382"/>
      <c r="D311" s="383"/>
      <c r="E311" s="382"/>
      <c r="F311" s="396"/>
      <c r="G311" s="396"/>
      <c r="H311" s="396"/>
      <c r="I311" s="397"/>
      <c r="J311" s="397"/>
      <c r="K311" s="396"/>
      <c r="L311" s="397"/>
      <c r="M311" s="396"/>
      <c r="N311" s="396"/>
      <c r="O311" s="396"/>
      <c r="P311" s="375"/>
      <c r="Q311" s="2"/>
      <c r="R311"/>
      <c r="S311"/>
    </row>
    <row r="312" spans="1:19" s="56" customFormat="1" ht="15.75" customHeight="1" thickBot="1" x14ac:dyDescent="0.3">
      <c r="B312"/>
      <c r="C312" s="382"/>
      <c r="D312" s="383"/>
      <c r="E312" s="382"/>
      <c r="F312" s="396"/>
      <c r="G312" s="396"/>
      <c r="H312" s="396"/>
      <c r="I312" s="397"/>
      <c r="J312" s="397"/>
      <c r="K312" s="396"/>
      <c r="L312" s="397"/>
      <c r="M312" s="396"/>
      <c r="N312" s="396"/>
      <c r="O312" s="396"/>
      <c r="P312" s="375"/>
      <c r="Q312" s="2"/>
      <c r="R312"/>
      <c r="S312"/>
    </row>
    <row r="313" spans="1:19" s="2" customFormat="1" x14ac:dyDescent="0.25">
      <c r="A313"/>
      <c r="B313"/>
      <c r="C313" s="46"/>
      <c r="D313" s="53"/>
      <c r="E313" s="53"/>
      <c r="F313" s="54" t="s">
        <v>31</v>
      </c>
      <c r="G313" s="55"/>
      <c r="H313" s="55"/>
      <c r="I313" s="55"/>
      <c r="J313" s="55"/>
      <c r="K313" s="55"/>
      <c r="L313" s="54"/>
      <c r="M313" s="52"/>
      <c r="N313" s="52"/>
      <c r="O313" s="55" t="s">
        <v>32</v>
      </c>
      <c r="P313" s="55"/>
      <c r="R313"/>
      <c r="S313"/>
    </row>
    <row r="314" spans="1:19" s="56" customFormat="1" x14ac:dyDescent="0.25">
      <c r="B314"/>
      <c r="C314" s="46"/>
      <c r="D314" s="57"/>
      <c r="E314" s="57"/>
      <c r="F314" s="57" t="s">
        <v>33</v>
      </c>
      <c r="G314" s="57"/>
      <c r="H314" s="57"/>
      <c r="I314" s="57"/>
      <c r="J314" s="57"/>
      <c r="K314" s="57"/>
      <c r="L314" s="57"/>
      <c r="M314" s="52"/>
      <c r="N314" s="52"/>
      <c r="O314" s="57" t="s">
        <v>34</v>
      </c>
      <c r="P314" s="57"/>
      <c r="Q314" s="2"/>
      <c r="R314"/>
      <c r="S314"/>
    </row>
    <row r="315" spans="1:19" ht="29.25" x14ac:dyDescent="0.5">
      <c r="C315" s="1" t="s">
        <v>0</v>
      </c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</row>
    <row r="316" spans="1:19" ht="23.25" x14ac:dyDescent="0.35">
      <c r="C316" s="3" t="s">
        <v>1</v>
      </c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</row>
    <row r="317" spans="1:19" ht="23.25" x14ac:dyDescent="0.35">
      <c r="C317" s="410"/>
      <c r="D317" s="411"/>
      <c r="E317" s="410"/>
      <c r="F317" s="410"/>
      <c r="G317" s="410"/>
      <c r="H317" s="410"/>
      <c r="I317" s="410"/>
      <c r="J317" s="410"/>
      <c r="K317" s="410"/>
      <c r="L317" s="410"/>
      <c r="M317" s="410"/>
      <c r="N317" s="410"/>
      <c r="O317" s="410"/>
      <c r="P317" s="410"/>
    </row>
    <row r="318" spans="1:19" ht="15.75" x14ac:dyDescent="0.25">
      <c r="C318" s="373" t="s">
        <v>247</v>
      </c>
      <c r="D318" s="373"/>
      <c r="E318" s="373"/>
      <c r="F318" s="373"/>
      <c r="G318" s="373"/>
      <c r="H318" s="373"/>
      <c r="I318" s="373"/>
      <c r="J318" s="373"/>
      <c r="K318" s="373"/>
      <c r="L318" s="373"/>
      <c r="M318" s="373"/>
      <c r="N318" s="373"/>
      <c r="O318" s="373"/>
      <c r="P318" s="373"/>
      <c r="Q318" s="412"/>
    </row>
    <row r="319" spans="1:19" x14ac:dyDescent="0.25">
      <c r="C319" s="12" t="str">
        <f>C304</f>
        <v>PERIODO DEL 1 AL 15 DE DICIEMBRE DE 2018</v>
      </c>
      <c r="D319" s="68"/>
      <c r="E319" s="375"/>
      <c r="F319" s="210"/>
      <c r="G319" s="210"/>
      <c r="H319" s="210"/>
      <c r="I319" s="211"/>
      <c r="J319" s="211"/>
      <c r="K319" s="210"/>
      <c r="L319" s="211"/>
      <c r="M319" s="210"/>
      <c r="N319" s="210"/>
      <c r="O319" s="210"/>
      <c r="P319" s="375"/>
      <c r="Q319" s="412"/>
    </row>
    <row r="320" spans="1:19" ht="22.5" x14ac:dyDescent="0.25">
      <c r="C320" s="15" t="s">
        <v>7</v>
      </c>
      <c r="D320" s="16" t="s">
        <v>8</v>
      </c>
      <c r="E320" s="15" t="s">
        <v>9</v>
      </c>
      <c r="F320" s="15" t="s">
        <v>10</v>
      </c>
      <c r="G320" s="15"/>
      <c r="H320" s="15"/>
      <c r="I320" s="17" t="s">
        <v>11</v>
      </c>
      <c r="J320" s="18" t="s">
        <v>12</v>
      </c>
      <c r="K320" s="15" t="s">
        <v>13</v>
      </c>
      <c r="L320" s="16" t="s">
        <v>14</v>
      </c>
      <c r="M320" s="19" t="s">
        <v>15</v>
      </c>
      <c r="N320" s="19" t="s">
        <v>16</v>
      </c>
      <c r="O320" s="20" t="s">
        <v>17</v>
      </c>
      <c r="P320" s="15" t="s">
        <v>18</v>
      </c>
    </row>
    <row r="321" spans="1:18" ht="26.25" customHeight="1" x14ac:dyDescent="0.25">
      <c r="A321" s="409" t="s">
        <v>248</v>
      </c>
      <c r="C321" s="186" t="s">
        <v>249</v>
      </c>
      <c r="D321" s="187" t="s">
        <v>250</v>
      </c>
      <c r="E321" s="188">
        <v>15</v>
      </c>
      <c r="F321" s="26">
        <v>2957.13</v>
      </c>
      <c r="G321" s="26">
        <f>F321*2</f>
        <v>5914.26</v>
      </c>
      <c r="H321" s="26">
        <f>I321*24*5</f>
        <v>17742.780000000002</v>
      </c>
      <c r="I321" s="75">
        <f t="shared" ref="I321:I328" si="51">F321*0.05</f>
        <v>147.85650000000001</v>
      </c>
      <c r="J321" s="75"/>
      <c r="K321" s="300">
        <v>54.99</v>
      </c>
      <c r="L321" s="301">
        <v>0</v>
      </c>
      <c r="M321" s="297">
        <v>0</v>
      </c>
      <c r="N321" s="297"/>
      <c r="O321" s="26">
        <f>F321+I321-K321+L321-M321</f>
        <v>3049.9965000000002</v>
      </c>
      <c r="P321" s="299"/>
      <c r="R321" s="34" t="s">
        <v>251</v>
      </c>
    </row>
    <row r="322" spans="1:18" ht="26.25" customHeight="1" x14ac:dyDescent="0.25">
      <c r="A322" s="409" t="s">
        <v>252</v>
      </c>
      <c r="C322" s="186" t="s">
        <v>253</v>
      </c>
      <c r="D322" s="187" t="s">
        <v>250</v>
      </c>
      <c r="E322" s="188">
        <v>15</v>
      </c>
      <c r="F322" s="26">
        <v>3114.8355000000001</v>
      </c>
      <c r="G322" s="26">
        <f>F322*2</f>
        <v>6229.6710000000003</v>
      </c>
      <c r="H322" s="26">
        <f>I322*24</f>
        <v>3737.8026000000004</v>
      </c>
      <c r="I322" s="75">
        <f t="shared" si="51"/>
        <v>155.74177500000002</v>
      </c>
      <c r="J322" s="75"/>
      <c r="K322" s="300">
        <v>92.392374400000023</v>
      </c>
      <c r="L322" s="301">
        <v>0</v>
      </c>
      <c r="M322" s="297">
        <v>0</v>
      </c>
      <c r="N322" s="297"/>
      <c r="O322" s="26">
        <f>F322+I322-K322+L322-M322</f>
        <v>3178.1849006000002</v>
      </c>
      <c r="P322" s="299"/>
    </row>
    <row r="323" spans="1:18" ht="26.25" customHeight="1" x14ac:dyDescent="0.25">
      <c r="A323" s="409" t="s">
        <v>254</v>
      </c>
      <c r="C323" s="186" t="s">
        <v>255</v>
      </c>
      <c r="D323" s="187" t="s">
        <v>250</v>
      </c>
      <c r="E323" s="188">
        <v>15</v>
      </c>
      <c r="F323" s="26">
        <v>2957.13</v>
      </c>
      <c r="G323" s="26">
        <f t="shared" ref="G323:G326" si="52">F323*2</f>
        <v>5914.26</v>
      </c>
      <c r="H323" s="26">
        <f t="shared" ref="H323:H326" si="53">I323*24*2</f>
        <v>7097.112000000001</v>
      </c>
      <c r="I323" s="75">
        <f t="shared" si="51"/>
        <v>147.85650000000001</v>
      </c>
      <c r="J323" s="75"/>
      <c r="K323" s="300">
        <v>54.99</v>
      </c>
      <c r="L323" s="329">
        <v>0</v>
      </c>
      <c r="M323" s="328">
        <v>0</v>
      </c>
      <c r="N323" s="328"/>
      <c r="O323" s="26">
        <v>3050</v>
      </c>
      <c r="P323" s="299"/>
    </row>
    <row r="324" spans="1:18" ht="26.25" customHeight="1" x14ac:dyDescent="0.25">
      <c r="A324" s="409" t="s">
        <v>256</v>
      </c>
      <c r="C324" s="186" t="s">
        <v>257</v>
      </c>
      <c r="D324" s="187" t="s">
        <v>250</v>
      </c>
      <c r="E324" s="188">
        <v>15</v>
      </c>
      <c r="F324" s="26">
        <v>2957.13</v>
      </c>
      <c r="G324" s="26">
        <f t="shared" si="52"/>
        <v>5914.26</v>
      </c>
      <c r="H324" s="26">
        <f t="shared" si="53"/>
        <v>7097.112000000001</v>
      </c>
      <c r="I324" s="75">
        <f t="shared" si="51"/>
        <v>147.85650000000001</v>
      </c>
      <c r="J324" s="75"/>
      <c r="K324" s="300">
        <v>54.99</v>
      </c>
      <c r="L324" s="329">
        <v>0</v>
      </c>
      <c r="M324" s="328">
        <v>0</v>
      </c>
      <c r="N324" s="328"/>
      <c r="O324" s="26">
        <v>3050</v>
      </c>
      <c r="P324" s="299"/>
      <c r="Q324" s="367"/>
    </row>
    <row r="325" spans="1:18" ht="26.25" customHeight="1" x14ac:dyDescent="0.25">
      <c r="A325" s="409"/>
      <c r="C325" s="186" t="s">
        <v>258</v>
      </c>
      <c r="D325" s="187" t="s">
        <v>250</v>
      </c>
      <c r="E325" s="188">
        <v>15</v>
      </c>
      <c r="F325" s="26">
        <v>2957.13</v>
      </c>
      <c r="G325" s="26">
        <f t="shared" si="52"/>
        <v>5914.26</v>
      </c>
      <c r="H325" s="26">
        <f t="shared" si="53"/>
        <v>7097.112000000001</v>
      </c>
      <c r="I325" s="75">
        <f t="shared" si="51"/>
        <v>147.85650000000001</v>
      </c>
      <c r="J325" s="75"/>
      <c r="K325" s="300">
        <v>54.99</v>
      </c>
      <c r="L325" s="329">
        <v>0</v>
      </c>
      <c r="M325" s="328">
        <v>0</v>
      </c>
      <c r="N325" s="328"/>
      <c r="O325" s="26">
        <v>3050</v>
      </c>
      <c r="P325" s="299"/>
      <c r="Q325" s="367"/>
    </row>
    <row r="326" spans="1:18" ht="26.25" customHeight="1" x14ac:dyDescent="0.25">
      <c r="A326" s="409" t="s">
        <v>259</v>
      </c>
      <c r="C326" s="186" t="s">
        <v>260</v>
      </c>
      <c r="D326" s="187" t="s">
        <v>250</v>
      </c>
      <c r="E326" s="188">
        <v>15</v>
      </c>
      <c r="F326" s="26">
        <v>2957.13</v>
      </c>
      <c r="G326" s="26">
        <f t="shared" si="52"/>
        <v>5914.26</v>
      </c>
      <c r="H326" s="26">
        <f t="shared" si="53"/>
        <v>7097.112000000001</v>
      </c>
      <c r="I326" s="75">
        <f t="shared" si="51"/>
        <v>147.85650000000001</v>
      </c>
      <c r="J326" s="75"/>
      <c r="K326" s="300">
        <v>54.99</v>
      </c>
      <c r="L326" s="329">
        <v>0</v>
      </c>
      <c r="M326" s="328">
        <v>0</v>
      </c>
      <c r="N326" s="328"/>
      <c r="O326" s="26">
        <v>3050</v>
      </c>
      <c r="P326" s="299"/>
      <c r="Q326" s="367"/>
    </row>
    <row r="327" spans="1:18" ht="26.25" customHeight="1" x14ac:dyDescent="0.25">
      <c r="A327" s="409" t="s">
        <v>261</v>
      </c>
      <c r="C327" s="413" t="s">
        <v>262</v>
      </c>
      <c r="D327" s="187" t="s">
        <v>263</v>
      </c>
      <c r="E327" s="188">
        <v>15</v>
      </c>
      <c r="F327" s="26">
        <v>3169.08</v>
      </c>
      <c r="G327" s="26">
        <f>F327*2</f>
        <v>6338.16</v>
      </c>
      <c r="H327" s="26">
        <f>I327*24*2</f>
        <v>7605.7920000000004</v>
      </c>
      <c r="I327" s="75">
        <f t="shared" si="51"/>
        <v>158.45400000000001</v>
      </c>
      <c r="J327" s="75"/>
      <c r="K327" s="328">
        <v>98.294175999999993</v>
      </c>
      <c r="L327" s="329">
        <v>0</v>
      </c>
      <c r="M327" s="328">
        <v>0</v>
      </c>
      <c r="N327" s="328"/>
      <c r="O327" s="26">
        <f>F327+I327-K327+L327-M327</f>
        <v>3229.2398240000002</v>
      </c>
      <c r="P327" s="299"/>
      <c r="Q327" s="367"/>
    </row>
    <row r="328" spans="1:18" ht="26.25" customHeight="1" x14ac:dyDescent="0.25">
      <c r="A328" s="409" t="s">
        <v>264</v>
      </c>
      <c r="C328" s="413" t="s">
        <v>265</v>
      </c>
      <c r="D328" s="187" t="s">
        <v>263</v>
      </c>
      <c r="E328" s="188">
        <v>15</v>
      </c>
      <c r="F328" s="26">
        <v>3169.08</v>
      </c>
      <c r="G328" s="26"/>
      <c r="H328" s="26"/>
      <c r="I328" s="75">
        <f t="shared" si="51"/>
        <v>158.45400000000001</v>
      </c>
      <c r="J328" s="75"/>
      <c r="K328" s="328">
        <v>98.294175999999993</v>
      </c>
      <c r="L328" s="329">
        <v>0</v>
      </c>
      <c r="M328" s="328">
        <v>0</v>
      </c>
      <c r="N328" s="328"/>
      <c r="O328" s="26">
        <f>F328+I328-K328+L328-M328</f>
        <v>3229.2398240000002</v>
      </c>
      <c r="P328" s="299"/>
      <c r="Q328" s="367"/>
      <c r="R328" s="83"/>
    </row>
    <row r="329" spans="1:18" ht="20.25" customHeight="1" thickBot="1" x14ac:dyDescent="0.3">
      <c r="C329" s="414"/>
      <c r="D329" s="415"/>
      <c r="E329" s="379" t="s">
        <v>29</v>
      </c>
      <c r="F329" s="219">
        <f>SUM(F321:F328)</f>
        <v>24238.645500000006</v>
      </c>
      <c r="G329" s="219">
        <f>SUM(G321:G328)</f>
        <v>42139.131000000008</v>
      </c>
      <c r="H329" s="219">
        <f>SUM(H321:H328)</f>
        <v>57474.822600000007</v>
      </c>
      <c r="I329" s="219">
        <f>SUM(I321:I328)</f>
        <v>1211.9322749999999</v>
      </c>
      <c r="J329" s="219"/>
      <c r="K329" s="219">
        <f>SUM(K321:K328)</f>
        <v>563.93072640000003</v>
      </c>
      <c r="L329" s="219">
        <f>SUM(L321:L328)</f>
        <v>0</v>
      </c>
      <c r="M329" s="219">
        <f>SUM(M321:M328)</f>
        <v>0</v>
      </c>
      <c r="N329" s="219">
        <f>SUM(N321:N328)</f>
        <v>0</v>
      </c>
      <c r="O329" s="219">
        <f>SUM(O321:O328)</f>
        <v>24886.661048599999</v>
      </c>
      <c r="P329" s="416"/>
      <c r="Q329" s="367"/>
    </row>
    <row r="330" spans="1:18" ht="20.25" customHeight="1" x14ac:dyDescent="0.25">
      <c r="C330" s="414"/>
      <c r="D330" s="415"/>
      <c r="E330" s="374"/>
      <c r="F330" s="210"/>
      <c r="G330" s="210"/>
      <c r="H330" s="210"/>
      <c r="I330" s="417"/>
      <c r="J330" s="417"/>
      <c r="K330" s="210"/>
      <c r="L330" s="211"/>
      <c r="M330" s="210"/>
      <c r="N330" s="210"/>
      <c r="O330" s="366"/>
      <c r="P330" s="416"/>
      <c r="Q330" s="367"/>
    </row>
    <row r="331" spans="1:18" ht="20.25" customHeight="1" x14ac:dyDescent="0.25">
      <c r="C331" s="373" t="s">
        <v>266</v>
      </c>
      <c r="D331" s="373"/>
      <c r="E331" s="373"/>
      <c r="F331" s="373"/>
      <c r="G331" s="373"/>
      <c r="H331" s="373"/>
      <c r="I331" s="373"/>
      <c r="J331" s="373"/>
      <c r="K331" s="373"/>
      <c r="L331" s="373"/>
      <c r="M331" s="373"/>
      <c r="N331" s="373"/>
      <c r="O331" s="373"/>
      <c r="P331" s="373"/>
      <c r="Q331" s="367"/>
    </row>
    <row r="332" spans="1:18" ht="20.25" customHeight="1" x14ac:dyDescent="0.25">
      <c r="C332" s="12" t="str">
        <f>C319</f>
        <v>PERIODO DEL 1 AL 15 DE DICIEMBRE DE 2018</v>
      </c>
      <c r="D332" s="68"/>
      <c r="E332" s="375"/>
      <c r="F332" s="210"/>
      <c r="G332" s="210"/>
      <c r="H332" s="210"/>
      <c r="I332" s="211"/>
      <c r="J332" s="211"/>
      <c r="K332" s="210"/>
      <c r="L332" s="211"/>
      <c r="M332" s="210"/>
      <c r="N332" s="210"/>
      <c r="O332" s="210"/>
      <c r="P332" s="375"/>
      <c r="Q332" s="367"/>
    </row>
    <row r="333" spans="1:18" ht="22.5" x14ac:dyDescent="0.25">
      <c r="C333" s="15" t="s">
        <v>7</v>
      </c>
      <c r="D333" s="16" t="s">
        <v>8</v>
      </c>
      <c r="E333" s="15" t="s">
        <v>9</v>
      </c>
      <c r="F333" s="15" t="s">
        <v>10</v>
      </c>
      <c r="G333" s="15"/>
      <c r="H333" s="15"/>
      <c r="I333" s="17" t="s">
        <v>11</v>
      </c>
      <c r="J333" s="18" t="s">
        <v>12</v>
      </c>
      <c r="K333" s="15" t="s">
        <v>13</v>
      </c>
      <c r="L333" s="16" t="s">
        <v>14</v>
      </c>
      <c r="M333" s="19" t="s">
        <v>15</v>
      </c>
      <c r="N333" s="19" t="s">
        <v>16</v>
      </c>
      <c r="O333" s="20" t="s">
        <v>17</v>
      </c>
      <c r="P333" s="15" t="s">
        <v>18</v>
      </c>
    </row>
    <row r="334" spans="1:18" ht="26.25" customHeight="1" x14ac:dyDescent="0.25">
      <c r="A334" s="409" t="s">
        <v>267</v>
      </c>
      <c r="C334" s="418" t="s">
        <v>268</v>
      </c>
      <c r="D334" s="419" t="s">
        <v>269</v>
      </c>
      <c r="E334" s="181">
        <v>15</v>
      </c>
      <c r="F334" s="26">
        <v>2068.2599999999998</v>
      </c>
      <c r="G334" s="26"/>
      <c r="H334" s="26"/>
      <c r="I334" s="75">
        <f>F334*0.05</f>
        <v>103.413</v>
      </c>
      <c r="J334" s="75"/>
      <c r="K334" s="79">
        <v>0</v>
      </c>
      <c r="L334" s="80">
        <v>69.05080000000001</v>
      </c>
      <c r="M334" s="79">
        <v>0</v>
      </c>
      <c r="N334" s="79">
        <v>145</v>
      </c>
      <c r="O334" s="26">
        <f>F334+I334-K334+L334-M334-N334</f>
        <v>2095.7237999999998</v>
      </c>
      <c r="P334" s="376"/>
    </row>
    <row r="335" spans="1:18" ht="26.25" customHeight="1" x14ac:dyDescent="0.25">
      <c r="A335" s="409" t="s">
        <v>270</v>
      </c>
      <c r="C335" s="33" t="s">
        <v>271</v>
      </c>
      <c r="D335" s="377" t="s">
        <v>272</v>
      </c>
      <c r="E335" s="181">
        <v>15</v>
      </c>
      <c r="F335" s="26">
        <v>1029.99</v>
      </c>
      <c r="G335" s="26">
        <f>F335*2</f>
        <v>2059.98</v>
      </c>
      <c r="H335" s="26">
        <f>I335*24*2</f>
        <v>2471.9760000000001</v>
      </c>
      <c r="I335" s="75">
        <f>F335*0.05</f>
        <v>51.499500000000005</v>
      </c>
      <c r="J335" s="75"/>
      <c r="K335" s="300">
        <v>0</v>
      </c>
      <c r="L335" s="301">
        <v>147.50008</v>
      </c>
      <c r="M335" s="300">
        <v>0</v>
      </c>
      <c r="N335" s="300"/>
      <c r="O335" s="26">
        <f>F335+I335-K335+L335-M335-N335</f>
        <v>1228.9895799999999</v>
      </c>
      <c r="P335" s="378"/>
    </row>
    <row r="336" spans="1:18" x14ac:dyDescent="0.25">
      <c r="C336" s="30"/>
      <c r="D336" s="420"/>
      <c r="E336" s="30"/>
      <c r="F336" s="30"/>
      <c r="G336" s="30"/>
      <c r="H336" s="30"/>
      <c r="I336" s="421"/>
      <c r="J336" s="421"/>
      <c r="K336" s="30"/>
      <c r="L336" s="421"/>
      <c r="M336" s="30"/>
      <c r="N336" s="30"/>
      <c r="O336" s="30"/>
      <c r="P336" s="30"/>
      <c r="Q336" s="367"/>
    </row>
    <row r="337" spans="1:19" ht="15.75" thickBot="1" x14ac:dyDescent="0.3">
      <c r="C337" s="382"/>
      <c r="D337" s="383"/>
      <c r="E337" s="379" t="s">
        <v>29</v>
      </c>
      <c r="F337" s="219">
        <f>SUM(F334:F336)</f>
        <v>3098.25</v>
      </c>
      <c r="G337" s="219">
        <f t="shared" ref="G337:O337" si="54">SUM(G334:G336)</f>
        <v>2059.98</v>
      </c>
      <c r="H337" s="219">
        <f t="shared" si="54"/>
        <v>2471.9760000000001</v>
      </c>
      <c r="I337" s="422">
        <f>SUM(I334:I336)</f>
        <v>154.91249999999999</v>
      </c>
      <c r="J337" s="422"/>
      <c r="K337" s="219">
        <f t="shared" si="54"/>
        <v>0</v>
      </c>
      <c r="L337" s="422">
        <f t="shared" si="54"/>
        <v>216.55088000000001</v>
      </c>
      <c r="M337" s="219">
        <f t="shared" si="54"/>
        <v>0</v>
      </c>
      <c r="N337" s="219"/>
      <c r="O337" s="219">
        <f t="shared" si="54"/>
        <v>3324.7133799999997</v>
      </c>
      <c r="P337" s="375"/>
      <c r="Q337" s="367"/>
    </row>
    <row r="338" spans="1:19" x14ac:dyDescent="0.25">
      <c r="C338" s="46"/>
      <c r="D338" s="89"/>
      <c r="E338" s="52"/>
      <c r="F338" s="52"/>
      <c r="G338" s="52"/>
      <c r="H338" s="52"/>
      <c r="K338" s="52"/>
      <c r="L338" s="91"/>
      <c r="M338" s="52"/>
      <c r="N338" s="52"/>
      <c r="O338" s="52"/>
      <c r="P338" s="52"/>
      <c r="Q338" s="367"/>
    </row>
    <row r="339" spans="1:19" s="56" customFormat="1" x14ac:dyDescent="0.25">
      <c r="B339"/>
      <c r="C339" s="46"/>
      <c r="D339" s="423"/>
      <c r="E339" s="49"/>
      <c r="F339" s="424"/>
      <c r="G339" s="424"/>
      <c r="H339" s="424"/>
      <c r="I339" s="425"/>
      <c r="J339" s="425"/>
      <c r="K339" s="424"/>
      <c r="L339" s="425"/>
      <c r="M339" s="424"/>
      <c r="N339" s="424"/>
      <c r="O339" s="424"/>
      <c r="P339" s="52"/>
      <c r="Q339" s="2"/>
      <c r="R339"/>
      <c r="S339"/>
    </row>
    <row r="340" spans="1:19" s="56" customFormat="1" x14ac:dyDescent="0.25">
      <c r="B340"/>
      <c r="C340" s="46"/>
      <c r="D340" s="89"/>
      <c r="E340" s="230"/>
      <c r="F340" s="52"/>
      <c r="G340" s="52"/>
      <c r="H340" s="52"/>
      <c r="I340" s="90"/>
      <c r="J340" s="90"/>
      <c r="K340" s="52"/>
      <c r="L340" s="91"/>
      <c r="M340" s="52"/>
      <c r="N340" s="52"/>
      <c r="O340" s="52"/>
      <c r="P340" s="52"/>
      <c r="Q340" s="2"/>
      <c r="R340"/>
      <c r="S340"/>
    </row>
    <row r="341" spans="1:19" s="56" customFormat="1" x14ac:dyDescent="0.25">
      <c r="B341"/>
      <c r="C341" s="46"/>
      <c r="D341" s="89"/>
      <c r="E341" s="52"/>
      <c r="F341" s="52"/>
      <c r="G341" s="52"/>
      <c r="H341" s="52"/>
      <c r="I341" s="90"/>
      <c r="J341" s="90"/>
      <c r="K341" s="52"/>
      <c r="L341" s="91"/>
      <c r="M341" s="52"/>
      <c r="N341" s="52"/>
      <c r="O341" s="52"/>
      <c r="P341" s="52"/>
      <c r="Q341" s="2"/>
      <c r="R341"/>
      <c r="S341"/>
    </row>
    <row r="342" spans="1:19" s="56" customFormat="1" ht="15.75" thickBot="1" x14ac:dyDescent="0.3">
      <c r="B342"/>
      <c r="C342" s="46"/>
      <c r="D342" s="48"/>
      <c r="E342" s="49"/>
      <c r="F342" s="49"/>
      <c r="G342" s="47"/>
      <c r="H342" s="47"/>
      <c r="I342" s="50"/>
      <c r="J342" s="50"/>
      <c r="K342" s="47"/>
      <c r="L342" s="51"/>
      <c r="M342" s="52"/>
      <c r="N342" s="52"/>
      <c r="O342" s="49"/>
      <c r="P342" s="52"/>
      <c r="Q342" s="2"/>
      <c r="R342"/>
      <c r="S342"/>
    </row>
    <row r="343" spans="1:19" s="2" customFormat="1" x14ac:dyDescent="0.25">
      <c r="A343"/>
      <c r="B343"/>
      <c r="C343" s="46"/>
      <c r="D343" s="53"/>
      <c r="E343" s="53"/>
      <c r="F343" s="54" t="s">
        <v>31</v>
      </c>
      <c r="G343" s="55"/>
      <c r="H343" s="55"/>
      <c r="I343" s="55"/>
      <c r="J343" s="55"/>
      <c r="K343" s="55"/>
      <c r="L343" s="54"/>
      <c r="M343" s="52"/>
      <c r="N343" s="52"/>
      <c r="O343" s="55" t="s">
        <v>32</v>
      </c>
      <c r="P343" s="55"/>
      <c r="R343"/>
      <c r="S343"/>
    </row>
    <row r="344" spans="1:19" s="56" customFormat="1" x14ac:dyDescent="0.25">
      <c r="B344"/>
      <c r="C344" s="46"/>
      <c r="D344" s="57"/>
      <c r="E344" s="57"/>
      <c r="F344" s="57" t="s">
        <v>33</v>
      </c>
      <c r="G344" s="57"/>
      <c r="H344" s="57"/>
      <c r="I344" s="57"/>
      <c r="J344" s="57"/>
      <c r="K344" s="57"/>
      <c r="L344" s="57"/>
      <c r="M344" s="52"/>
      <c r="N344" s="52"/>
      <c r="O344" s="57" t="s">
        <v>34</v>
      </c>
      <c r="P344" s="57"/>
      <c r="Q344" s="2"/>
      <c r="R344"/>
      <c r="S344"/>
    </row>
    <row r="345" spans="1:19" s="56" customFormat="1" x14ac:dyDescent="0.25">
      <c r="B345"/>
      <c r="C345" s="46"/>
      <c r="D345" s="59"/>
      <c r="E345" s="52"/>
      <c r="F345" s="39"/>
      <c r="G345" s="39"/>
      <c r="H345" s="39"/>
      <c r="I345" s="59"/>
      <c r="J345" s="59"/>
      <c r="K345" s="39"/>
      <c r="L345" s="59"/>
      <c r="M345" s="52"/>
      <c r="N345" s="52"/>
      <c r="O345" s="39"/>
      <c r="P345" s="39"/>
      <c r="Q345" s="2"/>
      <c r="R345"/>
      <c r="S345"/>
    </row>
    <row r="346" spans="1:19" s="56" customFormat="1" x14ac:dyDescent="0.25">
      <c r="B346"/>
      <c r="C346" s="46"/>
      <c r="D346" s="59"/>
      <c r="E346" s="52"/>
      <c r="F346" s="39"/>
      <c r="G346" s="39"/>
      <c r="H346" s="39"/>
      <c r="I346" s="59"/>
      <c r="J346" s="59"/>
      <c r="K346" s="39"/>
      <c r="L346" s="59"/>
      <c r="M346" s="52"/>
      <c r="N346" s="52"/>
      <c r="O346" s="39"/>
      <c r="P346" s="39"/>
      <c r="Q346" s="2"/>
      <c r="R346"/>
      <c r="S346"/>
    </row>
    <row r="347" spans="1:19" s="56" customFormat="1" x14ac:dyDescent="0.25">
      <c r="B347"/>
      <c r="C347" s="46"/>
      <c r="D347" s="59"/>
      <c r="E347" s="52"/>
      <c r="F347" s="39"/>
      <c r="G347" s="39"/>
      <c r="H347" s="39"/>
      <c r="I347" s="59"/>
      <c r="J347" s="59"/>
      <c r="K347" s="39"/>
      <c r="L347" s="59"/>
      <c r="M347" s="52"/>
      <c r="N347" s="52"/>
      <c r="O347" s="39"/>
      <c r="P347" s="39"/>
      <c r="Q347" s="2"/>
      <c r="R347"/>
      <c r="S347"/>
    </row>
    <row r="348" spans="1:19" s="56" customFormat="1" x14ac:dyDescent="0.25">
      <c r="B348"/>
      <c r="C348" s="46"/>
      <c r="D348" s="59"/>
      <c r="E348" s="52"/>
      <c r="F348" s="39"/>
      <c r="G348" s="39"/>
      <c r="H348" s="39"/>
      <c r="I348" s="59"/>
      <c r="J348" s="59"/>
      <c r="K348" s="39"/>
      <c r="L348" s="59"/>
      <c r="M348" s="52"/>
      <c r="N348" s="52"/>
      <c r="O348" s="39"/>
      <c r="P348" s="39"/>
      <c r="Q348" s="2"/>
      <c r="R348"/>
      <c r="S348"/>
    </row>
    <row r="349" spans="1:19" s="56" customFormat="1" x14ac:dyDescent="0.25">
      <c r="B349"/>
      <c r="C349" s="46"/>
      <c r="D349" s="59"/>
      <c r="E349" s="52"/>
      <c r="F349" s="39"/>
      <c r="G349" s="39"/>
      <c r="H349" s="39"/>
      <c r="I349" s="59"/>
      <c r="J349" s="59"/>
      <c r="K349" s="39"/>
      <c r="L349" s="59"/>
      <c r="M349" s="52"/>
      <c r="N349" s="52"/>
      <c r="O349" s="39"/>
      <c r="P349" s="39"/>
      <c r="Q349" s="2"/>
      <c r="R349"/>
      <c r="S349"/>
    </row>
    <row r="350" spans="1:19" ht="29.25" x14ac:dyDescent="0.5">
      <c r="C350" s="1" t="s">
        <v>0</v>
      </c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</row>
    <row r="351" spans="1:19" ht="23.25" x14ac:dyDescent="0.35">
      <c r="C351" s="3" t="s">
        <v>1</v>
      </c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</row>
    <row r="352" spans="1:19" ht="23.25" x14ac:dyDescent="0.35">
      <c r="C352" s="410"/>
      <c r="D352" s="411"/>
      <c r="E352" s="410"/>
      <c r="F352" s="410"/>
      <c r="G352" s="410"/>
      <c r="H352" s="410"/>
      <c r="I352" s="410"/>
      <c r="J352" s="410"/>
      <c r="K352" s="410"/>
      <c r="L352" s="410"/>
      <c r="M352" s="410"/>
      <c r="N352" s="410"/>
      <c r="O352" s="410"/>
      <c r="P352" s="410"/>
    </row>
    <row r="353" spans="1:18" ht="15.75" x14ac:dyDescent="0.25">
      <c r="C353" s="373" t="s">
        <v>273</v>
      </c>
      <c r="D353" s="373"/>
      <c r="E353" s="373"/>
      <c r="F353" s="373"/>
      <c r="G353" s="373"/>
      <c r="H353" s="373"/>
      <c r="I353" s="373"/>
      <c r="J353" s="373"/>
      <c r="K353" s="373"/>
      <c r="L353" s="373"/>
      <c r="M353" s="373"/>
      <c r="N353" s="373"/>
      <c r="O353" s="373"/>
      <c r="P353" s="373"/>
      <c r="Q353" s="412"/>
    </row>
    <row r="354" spans="1:18" x14ac:dyDescent="0.25">
      <c r="C354" s="12" t="str">
        <f>C332</f>
        <v>PERIODO DEL 1 AL 15 DE DICIEMBRE DE 2018</v>
      </c>
      <c r="D354" s="68"/>
      <c r="E354" s="375"/>
      <c r="F354" s="210"/>
      <c r="G354" s="210"/>
      <c r="H354" s="210"/>
      <c r="I354" s="211"/>
      <c r="J354" s="211"/>
      <c r="K354" s="210"/>
      <c r="L354" s="211"/>
      <c r="M354" s="210"/>
      <c r="N354" s="210"/>
      <c r="O354" s="210"/>
      <c r="P354" s="375"/>
      <c r="Q354" s="412"/>
    </row>
    <row r="355" spans="1:18" ht="22.5" x14ac:dyDescent="0.25">
      <c r="C355" s="15" t="s">
        <v>7</v>
      </c>
      <c r="D355" s="16" t="s">
        <v>8</v>
      </c>
      <c r="E355" s="15" t="s">
        <v>9</v>
      </c>
      <c r="F355" s="15" t="s">
        <v>10</v>
      </c>
      <c r="G355" s="15"/>
      <c r="H355" s="15"/>
      <c r="I355" s="17" t="s">
        <v>11</v>
      </c>
      <c r="J355" s="18" t="s">
        <v>12</v>
      </c>
      <c r="K355" s="15" t="s">
        <v>13</v>
      </c>
      <c r="L355" s="16" t="s">
        <v>14</v>
      </c>
      <c r="M355" s="19" t="s">
        <v>15</v>
      </c>
      <c r="N355" s="19" t="s">
        <v>16</v>
      </c>
      <c r="O355" s="20" t="s">
        <v>17</v>
      </c>
      <c r="P355" s="15" t="s">
        <v>18</v>
      </c>
    </row>
    <row r="356" spans="1:18" ht="20.25" customHeight="1" x14ac:dyDescent="0.25">
      <c r="A356" s="409"/>
      <c r="C356" s="162" t="s">
        <v>274</v>
      </c>
      <c r="D356" s="377" t="s">
        <v>275</v>
      </c>
      <c r="E356" s="181">
        <v>15</v>
      </c>
      <c r="F356" s="26">
        <v>3102.4500000000003</v>
      </c>
      <c r="G356" s="26"/>
      <c r="H356" s="26"/>
      <c r="I356" s="75">
        <f>F356*0.05</f>
        <v>155.12250000000003</v>
      </c>
      <c r="J356"/>
      <c r="K356" s="79">
        <v>91.044832000000014</v>
      </c>
      <c r="L356" s="80">
        <v>0</v>
      </c>
      <c r="M356" s="81">
        <v>0</v>
      </c>
      <c r="N356" s="81"/>
      <c r="O356" s="26">
        <f>F356+I356-K356+L356-M356</f>
        <v>3166.5276680000002</v>
      </c>
      <c r="P356" s="30"/>
      <c r="Q356"/>
    </row>
    <row r="357" spans="1:18" ht="26.25" customHeight="1" x14ac:dyDescent="0.25">
      <c r="A357" s="409" t="s">
        <v>248</v>
      </c>
      <c r="C357" s="162" t="s">
        <v>276</v>
      </c>
      <c r="D357" s="377" t="s">
        <v>275</v>
      </c>
      <c r="E357" s="188">
        <v>15</v>
      </c>
      <c r="F357" s="26">
        <v>2904</v>
      </c>
      <c r="G357" s="26">
        <f>F357*2</f>
        <v>5808</v>
      </c>
      <c r="H357" s="26">
        <f>I357*24*5</f>
        <v>17424</v>
      </c>
      <c r="I357" s="75">
        <f t="shared" ref="I357" si="55">F357*0.05</f>
        <v>145.20000000000002</v>
      </c>
      <c r="J357" s="75"/>
      <c r="K357" s="300">
        <v>49.2</v>
      </c>
      <c r="L357" s="301">
        <v>0</v>
      </c>
      <c r="M357" s="297">
        <v>0</v>
      </c>
      <c r="N357" s="297"/>
      <c r="O357" s="26">
        <f>F357+I357-K357+L357-M357</f>
        <v>3000</v>
      </c>
      <c r="P357" s="299"/>
      <c r="R357" s="34" t="s">
        <v>251</v>
      </c>
    </row>
    <row r="358" spans="1:18" ht="20.25" customHeight="1" thickBot="1" x14ac:dyDescent="0.3">
      <c r="D358" s="415"/>
      <c r="E358" s="379" t="s">
        <v>29</v>
      </c>
      <c r="F358" s="219">
        <f>SUM(F356:F357)</f>
        <v>6006.4500000000007</v>
      </c>
      <c r="G358" s="219">
        <f t="shared" ref="G358:O358" si="56">SUM(G356:G357)</f>
        <v>5808</v>
      </c>
      <c r="H358" s="219">
        <f t="shared" si="56"/>
        <v>17424</v>
      </c>
      <c r="I358" s="219">
        <f t="shared" si="56"/>
        <v>300.32250000000005</v>
      </c>
      <c r="J358" s="219">
        <f t="shared" si="56"/>
        <v>0</v>
      </c>
      <c r="K358" s="219">
        <f t="shared" si="56"/>
        <v>140.24483200000003</v>
      </c>
      <c r="L358" s="219">
        <f t="shared" si="56"/>
        <v>0</v>
      </c>
      <c r="M358" s="219">
        <f t="shared" si="56"/>
        <v>0</v>
      </c>
      <c r="N358" s="219">
        <f t="shared" si="56"/>
        <v>0</v>
      </c>
      <c r="O358" s="219">
        <f t="shared" si="56"/>
        <v>6166.5276680000006</v>
      </c>
      <c r="P358" s="416"/>
      <c r="Q358" s="367"/>
    </row>
    <row r="359" spans="1:18" ht="20.25" customHeight="1" x14ac:dyDescent="0.25">
      <c r="C359" s="414"/>
      <c r="D359" s="415"/>
      <c r="E359" s="374"/>
      <c r="F359" s="210"/>
      <c r="G359" s="210"/>
      <c r="H359" s="210"/>
      <c r="I359" s="417"/>
      <c r="J359" s="417"/>
      <c r="K359" s="210"/>
      <c r="L359" s="211"/>
      <c r="M359" s="210"/>
      <c r="N359" s="210"/>
      <c r="O359" s="366"/>
      <c r="P359" s="416"/>
      <c r="Q359" s="367"/>
    </row>
    <row r="360" spans="1:18" ht="20.25" customHeight="1" x14ac:dyDescent="0.25">
      <c r="C360" s="414"/>
      <c r="D360" s="415"/>
      <c r="E360" s="374"/>
      <c r="F360" s="210"/>
      <c r="G360" s="210"/>
      <c r="H360" s="210"/>
      <c r="I360" s="417"/>
      <c r="J360" s="417"/>
      <c r="K360" s="210"/>
      <c r="L360" s="211"/>
      <c r="M360" s="210"/>
      <c r="N360" s="210"/>
      <c r="O360" s="366"/>
      <c r="P360" s="416"/>
      <c r="Q360" s="367"/>
    </row>
    <row r="361" spans="1:18" ht="15.75" x14ac:dyDescent="0.25">
      <c r="C361" s="373" t="s">
        <v>277</v>
      </c>
      <c r="D361" s="373"/>
      <c r="E361" s="373"/>
      <c r="F361" s="373"/>
      <c r="G361" s="373"/>
      <c r="H361" s="373"/>
      <c r="I361" s="373"/>
      <c r="J361" s="373"/>
      <c r="K361" s="373"/>
      <c r="L361" s="373"/>
      <c r="M361" s="373"/>
      <c r="N361" s="373"/>
      <c r="O361" s="373"/>
      <c r="P361" s="373"/>
      <c r="Q361" s="412"/>
    </row>
    <row r="362" spans="1:18" x14ac:dyDescent="0.25">
      <c r="C362" s="12" t="str">
        <f>C332</f>
        <v>PERIODO DEL 1 AL 15 DE DICIEMBRE DE 2018</v>
      </c>
      <c r="D362" s="68"/>
      <c r="E362" s="375"/>
      <c r="F362" s="210"/>
      <c r="G362" s="210"/>
      <c r="H362" s="210"/>
      <c r="I362" s="211"/>
      <c r="J362" s="211"/>
      <c r="K362" s="210"/>
      <c r="L362" s="211"/>
      <c r="M362" s="210"/>
      <c r="N362" s="210"/>
      <c r="O362" s="210"/>
      <c r="P362" s="375"/>
      <c r="Q362" s="412"/>
    </row>
    <row r="363" spans="1:18" ht="22.5" x14ac:dyDescent="0.25">
      <c r="C363" s="15" t="s">
        <v>7</v>
      </c>
      <c r="D363" s="16" t="s">
        <v>8</v>
      </c>
      <c r="E363" s="15" t="s">
        <v>9</v>
      </c>
      <c r="F363" s="15" t="s">
        <v>10</v>
      </c>
      <c r="G363" s="15"/>
      <c r="H363" s="15"/>
      <c r="I363" s="17" t="s">
        <v>11</v>
      </c>
      <c r="J363" s="18" t="s">
        <v>12</v>
      </c>
      <c r="K363" s="15" t="s">
        <v>13</v>
      </c>
      <c r="L363" s="16" t="s">
        <v>14</v>
      </c>
      <c r="M363" s="19" t="s">
        <v>15</v>
      </c>
      <c r="N363" s="19" t="s">
        <v>16</v>
      </c>
      <c r="O363" s="20" t="s">
        <v>17</v>
      </c>
      <c r="P363" s="15" t="s">
        <v>18</v>
      </c>
    </row>
    <row r="364" spans="1:18" ht="26.25" customHeight="1" x14ac:dyDescent="0.25">
      <c r="A364" s="409" t="s">
        <v>278</v>
      </c>
      <c r="C364" s="162" t="s">
        <v>279</v>
      </c>
      <c r="D364" s="419" t="s">
        <v>280</v>
      </c>
      <c r="E364" s="181">
        <v>15</v>
      </c>
      <c r="F364" s="26">
        <v>4120.91</v>
      </c>
      <c r="G364" s="26">
        <f>F364*2</f>
        <v>8241.82</v>
      </c>
      <c r="H364" s="26">
        <f>I364*24</f>
        <v>4945.0920000000006</v>
      </c>
      <c r="I364" s="75">
        <f>F364*0.05</f>
        <v>206.0455</v>
      </c>
      <c r="J364" s="75"/>
      <c r="K364" s="79">
        <v>326.95999999999998</v>
      </c>
      <c r="L364" s="80">
        <v>0</v>
      </c>
      <c r="M364" s="79">
        <v>0</v>
      </c>
      <c r="N364" s="79"/>
      <c r="O364" s="26">
        <f>F364+I364-K364+L364-M364</f>
        <v>3999.9955</v>
      </c>
      <c r="P364" s="376"/>
    </row>
    <row r="365" spans="1:18" ht="26.25" customHeight="1" x14ac:dyDescent="0.25">
      <c r="A365" s="409" t="s">
        <v>248</v>
      </c>
      <c r="C365" s="186" t="s">
        <v>281</v>
      </c>
      <c r="D365" s="419" t="s">
        <v>280</v>
      </c>
      <c r="E365" s="188">
        <v>15</v>
      </c>
      <c r="F365" s="26">
        <v>3142.53</v>
      </c>
      <c r="G365" s="26">
        <f>F365*2</f>
        <v>6285.06</v>
      </c>
      <c r="H365" s="26">
        <f>I365*24</f>
        <v>3771.0360000000005</v>
      </c>
      <c r="I365" s="75">
        <f>F365*0.05</f>
        <v>157.12650000000002</v>
      </c>
      <c r="J365" s="75"/>
      <c r="K365" s="79">
        <v>95.405536000000012</v>
      </c>
      <c r="L365" s="80">
        <v>0</v>
      </c>
      <c r="M365" s="79">
        <v>0</v>
      </c>
      <c r="N365" s="79"/>
      <c r="O365" s="26">
        <f>F365+I365-K365+L365-M365</f>
        <v>3204.2509639999998</v>
      </c>
      <c r="P365" s="299"/>
      <c r="R365" s="34" t="s">
        <v>251</v>
      </c>
    </row>
    <row r="366" spans="1:18" ht="20.25" customHeight="1" thickBot="1" x14ac:dyDescent="0.3">
      <c r="C366" s="414"/>
      <c r="D366" s="415"/>
      <c r="E366" s="379" t="s">
        <v>29</v>
      </c>
      <c r="F366" s="219">
        <f t="shared" ref="F366:O366" si="57">SUM(F364:F365)</f>
        <v>7263.4400000000005</v>
      </c>
      <c r="G366" s="219">
        <f t="shared" si="57"/>
        <v>14526.880000000001</v>
      </c>
      <c r="H366" s="219">
        <f t="shared" si="57"/>
        <v>8716.1280000000006</v>
      </c>
      <c r="I366" s="422">
        <f t="shared" si="57"/>
        <v>363.17200000000003</v>
      </c>
      <c r="J366" s="422"/>
      <c r="K366" s="219">
        <f t="shared" si="57"/>
        <v>422.36553600000002</v>
      </c>
      <c r="L366" s="422">
        <f t="shared" si="57"/>
        <v>0</v>
      </c>
      <c r="M366" s="219">
        <f t="shared" si="57"/>
        <v>0</v>
      </c>
      <c r="N366" s="219"/>
      <c r="O366" s="219">
        <f t="shared" si="57"/>
        <v>7204.2464639999998</v>
      </c>
      <c r="P366" s="416"/>
      <c r="Q366" s="367"/>
    </row>
    <row r="367" spans="1:18" ht="20.25" customHeight="1" x14ac:dyDescent="0.25">
      <c r="C367" s="414"/>
      <c r="D367" s="415"/>
      <c r="E367" s="374"/>
      <c r="F367" s="210"/>
      <c r="G367" s="210"/>
      <c r="H367" s="210"/>
      <c r="I367" s="417"/>
      <c r="J367" s="417"/>
      <c r="K367" s="210"/>
      <c r="L367" s="211"/>
      <c r="M367" s="210"/>
      <c r="N367" s="210"/>
      <c r="O367" s="366"/>
      <c r="P367" s="416"/>
      <c r="Q367" s="367"/>
    </row>
    <row r="368" spans="1:18" ht="15.75" thickBot="1" x14ac:dyDescent="0.3">
      <c r="C368" s="46"/>
      <c r="D368" s="89"/>
      <c r="E368" s="52"/>
      <c r="F368" s="52"/>
      <c r="G368" s="52"/>
      <c r="H368" s="52"/>
      <c r="K368" s="52"/>
      <c r="L368" s="91"/>
      <c r="M368" s="52"/>
      <c r="N368" s="52"/>
      <c r="O368" s="52"/>
      <c r="P368" s="52"/>
      <c r="Q368" s="367"/>
    </row>
    <row r="369" spans="1:19" ht="15.75" thickBot="1" x14ac:dyDescent="0.3">
      <c r="C369" s="46"/>
      <c r="D369" s="440" t="s">
        <v>282</v>
      </c>
      <c r="E369" s="426">
        <v>93</v>
      </c>
      <c r="F369" s="427"/>
      <c r="G369" s="427"/>
      <c r="H369" s="427"/>
      <c r="I369" s="428"/>
      <c r="J369" s="428"/>
      <c r="K369" s="427"/>
      <c r="L369" s="429"/>
      <c r="M369" s="427"/>
      <c r="N369" s="427"/>
      <c r="O369" s="430"/>
      <c r="P369" s="2"/>
      <c r="Q369"/>
    </row>
    <row r="370" spans="1:19" s="56" customFormat="1" ht="15.75" thickBot="1" x14ac:dyDescent="0.3">
      <c r="B370"/>
      <c r="C370" s="46"/>
      <c r="D370" s="431" t="s">
        <v>283</v>
      </c>
      <c r="E370" s="432"/>
      <c r="F370" s="433">
        <f>+F358+F337+F329+F310+F298+F289+F274+F266+F252+F245+F237+F216+F204+F179+F151+F144+F137+F118+F110+F103+F81+F70+F54+F48+F40+F33+F16+F366</f>
        <v>284029.64549999998</v>
      </c>
      <c r="G370" s="433">
        <f t="shared" ref="G370:N370" si="58">+G358+G337+G329+G310+G298+G289+G274+G266+G252+G245+G237+G216+G204+G179+G151+G144+G137+G118+G110+G103+G81+G70+G54+G48+G40+G33+G16+G366</f>
        <v>287781.40600000002</v>
      </c>
      <c r="H370" s="433">
        <f t="shared" si="58"/>
        <v>338472.37860000005</v>
      </c>
      <c r="I370" s="433">
        <f t="shared" si="58"/>
        <v>14201.483275000001</v>
      </c>
      <c r="J370" s="433">
        <f t="shared" si="58"/>
        <v>0</v>
      </c>
      <c r="K370" s="433">
        <f t="shared" si="58"/>
        <v>11967.668054399999</v>
      </c>
      <c r="L370" s="433">
        <f t="shared" si="58"/>
        <v>2317.0586079999994</v>
      </c>
      <c r="M370" s="433">
        <f t="shared" si="58"/>
        <v>0</v>
      </c>
      <c r="N370" s="433">
        <f t="shared" si="58"/>
        <v>8498.32</v>
      </c>
      <c r="O370" s="433">
        <f>+O358+O337+O329+O310+O298+O289+O274+O266+O252+O245+O237+O216+O204+O179+O151+O144+O137+O118+O110+O103+O81+O70+O54+O48+O40+O33+O16+O366</f>
        <v>278632.21726959996</v>
      </c>
      <c r="P370" s="2"/>
      <c r="Q370"/>
      <c r="R370"/>
    </row>
    <row r="371" spans="1:19" s="56" customFormat="1" x14ac:dyDescent="0.25">
      <c r="B371"/>
      <c r="C371" s="46"/>
      <c r="D371" s="89"/>
      <c r="E371" s="52"/>
      <c r="F371" s="52"/>
      <c r="G371" s="52"/>
      <c r="H371" s="52"/>
      <c r="I371" s="90"/>
      <c r="J371" s="90"/>
      <c r="K371" s="52"/>
      <c r="L371" s="91"/>
      <c r="M371" s="52"/>
      <c r="N371" s="52"/>
      <c r="O371" s="52"/>
      <c r="P371" s="52"/>
      <c r="Q371" s="2"/>
      <c r="R371"/>
      <c r="S371"/>
    </row>
    <row r="372" spans="1:19" s="56" customFormat="1" ht="15.75" thickBot="1" x14ac:dyDescent="0.3">
      <c r="B372"/>
      <c r="C372" s="46"/>
      <c r="D372" s="435"/>
      <c r="E372" s="434"/>
      <c r="F372" s="49"/>
      <c r="G372" s="47"/>
      <c r="H372" s="47"/>
      <c r="I372" s="50"/>
      <c r="J372" s="50"/>
      <c r="K372" s="47"/>
      <c r="L372" s="51"/>
      <c r="M372" s="52"/>
      <c r="N372" s="52"/>
      <c r="O372" s="49"/>
      <c r="P372" s="52"/>
      <c r="Q372" s="2"/>
      <c r="R372"/>
      <c r="S372"/>
    </row>
    <row r="373" spans="1:19" s="2" customFormat="1" x14ac:dyDescent="0.25">
      <c r="A373"/>
      <c r="B373"/>
      <c r="C373" s="46"/>
      <c r="D373" s="53"/>
      <c r="E373" s="53"/>
      <c r="F373" s="54" t="s">
        <v>31</v>
      </c>
      <c r="G373" s="55"/>
      <c r="H373" s="55"/>
      <c r="I373" s="55"/>
      <c r="J373" s="55"/>
      <c r="K373" s="55"/>
      <c r="L373" s="54"/>
      <c r="M373" s="52"/>
      <c r="N373" s="52"/>
      <c r="O373" s="55" t="s">
        <v>32</v>
      </c>
      <c r="P373" s="55"/>
      <c r="R373"/>
      <c r="S373"/>
    </row>
    <row r="374" spans="1:19" s="56" customFormat="1" x14ac:dyDescent="0.25">
      <c r="B374"/>
      <c r="C374" s="46"/>
      <c r="D374" s="57"/>
      <c r="E374" s="57"/>
      <c r="F374" s="57" t="s">
        <v>33</v>
      </c>
      <c r="G374" s="57"/>
      <c r="H374" s="57"/>
      <c r="I374" s="57"/>
      <c r="J374" s="57"/>
      <c r="K374" s="57"/>
      <c r="L374" s="57"/>
      <c r="M374" s="52"/>
      <c r="N374" s="52"/>
      <c r="O374" s="57" t="s">
        <v>34</v>
      </c>
      <c r="P374" s="57"/>
      <c r="Q374" s="2"/>
      <c r="R374"/>
      <c r="S374"/>
    </row>
    <row r="375" spans="1:19" s="56" customFormat="1" x14ac:dyDescent="0.25">
      <c r="B375"/>
      <c r="C375" s="46"/>
      <c r="D375" s="89"/>
      <c r="E375" s="52"/>
      <c r="F375" s="52"/>
      <c r="G375" s="52"/>
      <c r="H375" s="52"/>
      <c r="I375" s="90"/>
      <c r="J375" s="90"/>
      <c r="K375" s="52"/>
      <c r="L375" s="91"/>
      <c r="M375" s="49"/>
      <c r="N375" s="49"/>
      <c r="O375" s="436"/>
      <c r="P375" s="52"/>
      <c r="Q375" s="2"/>
      <c r="R375"/>
      <c r="S375"/>
    </row>
    <row r="376" spans="1:19" s="56" customFormat="1" x14ac:dyDescent="0.25">
      <c r="B376"/>
      <c r="C376" s="46"/>
      <c r="D376" s="89"/>
      <c r="E376" s="52"/>
      <c r="F376" s="52"/>
      <c r="G376" s="52"/>
      <c r="H376" s="52"/>
      <c r="I376" s="90"/>
      <c r="J376" s="90"/>
      <c r="K376" s="52"/>
      <c r="L376" s="91"/>
      <c r="M376" s="49"/>
      <c r="N376" s="49"/>
      <c r="O376" s="436"/>
      <c r="P376" s="52"/>
      <c r="Q376" s="2"/>
      <c r="R376"/>
      <c r="S376"/>
    </row>
    <row r="377" spans="1:19" s="56" customFormat="1" x14ac:dyDescent="0.25">
      <c r="B377"/>
      <c r="C377" s="46"/>
      <c r="D377" s="89"/>
      <c r="E377" s="52"/>
      <c r="F377" s="52"/>
      <c r="G377" s="52"/>
      <c r="H377" s="52"/>
      <c r="I377" s="90"/>
      <c r="J377" s="90"/>
      <c r="K377" s="52"/>
      <c r="L377" s="91"/>
      <c r="M377" s="49"/>
      <c r="N377" s="49"/>
      <c r="O377" s="436"/>
      <c r="P377" s="52"/>
      <c r="Q377" s="2"/>
      <c r="R377"/>
      <c r="S377"/>
    </row>
    <row r="378" spans="1:19" s="56" customFormat="1" x14ac:dyDescent="0.25">
      <c r="B378"/>
      <c r="C378" s="46"/>
      <c r="D378" s="89"/>
      <c r="E378" s="52"/>
      <c r="F378" s="52"/>
      <c r="G378" s="52"/>
      <c r="H378" s="52"/>
      <c r="I378" s="90"/>
      <c r="J378" s="90"/>
      <c r="K378" s="52"/>
      <c r="L378" s="91"/>
      <c r="M378" s="49"/>
      <c r="N378" s="49"/>
      <c r="O378" s="324"/>
      <c r="P378" s="52"/>
      <c r="Q378" s="2"/>
      <c r="R378"/>
      <c r="S378"/>
    </row>
    <row r="379" spans="1:19" s="56" customFormat="1" x14ac:dyDescent="0.25">
      <c r="B379"/>
      <c r="C379" s="46"/>
      <c r="D379" s="89"/>
      <c r="E379" s="52"/>
      <c r="F379" s="52"/>
      <c r="G379" s="52"/>
      <c r="H379" s="52"/>
      <c r="I379" s="90"/>
      <c r="J379" s="90"/>
      <c r="K379" s="52"/>
      <c r="L379" s="91"/>
      <c r="M379" s="49"/>
      <c r="N379" s="49"/>
      <c r="O379" s="436"/>
      <c r="P379" s="52"/>
      <c r="Q379" s="2"/>
      <c r="R379"/>
      <c r="S379"/>
    </row>
    <row r="380" spans="1:19" s="56" customFormat="1" x14ac:dyDescent="0.25">
      <c r="B380"/>
      <c r="C380" s="46"/>
      <c r="D380" s="89"/>
      <c r="E380" s="52"/>
      <c r="F380" s="52"/>
      <c r="G380" s="52"/>
      <c r="H380" s="52"/>
      <c r="I380" s="90"/>
      <c r="J380" s="90"/>
      <c r="K380" s="52"/>
      <c r="L380" s="91"/>
      <c r="M380" s="49"/>
      <c r="N380" s="49"/>
      <c r="O380" s="437"/>
      <c r="P380" s="52"/>
      <c r="Q380" s="2"/>
      <c r="R380"/>
      <c r="S380"/>
    </row>
    <row r="381" spans="1:19" s="56" customFormat="1" x14ac:dyDescent="0.25">
      <c r="B381"/>
      <c r="C381" s="46"/>
      <c r="D381" s="89"/>
      <c r="E381" s="52"/>
      <c r="F381" s="52"/>
      <c r="G381" s="52"/>
      <c r="H381" s="52"/>
      <c r="I381" s="90"/>
      <c r="J381" s="90"/>
      <c r="K381" s="52"/>
      <c r="L381" s="91"/>
      <c r="M381" s="49"/>
      <c r="N381" s="49"/>
      <c r="O381" s="362"/>
      <c r="P381" s="52"/>
      <c r="Q381" s="2"/>
      <c r="R381"/>
      <c r="S381"/>
    </row>
    <row r="382" spans="1:19" s="2" customFormat="1" x14ac:dyDescent="0.25">
      <c r="B382"/>
      <c r="C382" s="46"/>
      <c r="D382" s="89"/>
      <c r="E382" s="52"/>
      <c r="F382" s="52"/>
      <c r="G382" s="52"/>
      <c r="H382" s="52"/>
      <c r="I382" s="90"/>
      <c r="J382" s="90"/>
      <c r="K382" s="52"/>
      <c r="L382" s="91"/>
      <c r="M382" s="49"/>
      <c r="N382" s="49"/>
      <c r="O382" s="210"/>
      <c r="P382" s="52"/>
      <c r="R382"/>
      <c r="S382"/>
    </row>
    <row r="383" spans="1:19" s="2" customFormat="1" x14ac:dyDescent="0.25">
      <c r="B383"/>
      <c r="C383"/>
      <c r="D383" s="438"/>
      <c r="E383"/>
      <c r="F383"/>
      <c r="G383"/>
      <c r="H383"/>
      <c r="I383" s="90"/>
      <c r="J383" s="90"/>
      <c r="K383"/>
      <c r="L383" s="90"/>
      <c r="M383" s="439"/>
      <c r="N383" s="439"/>
      <c r="O383" s="210"/>
      <c r="P383"/>
      <c r="R383"/>
      <c r="S383"/>
    </row>
    <row r="386" spans="2:19" s="2" customFormat="1" x14ac:dyDescent="0.25">
      <c r="B386"/>
      <c r="C386"/>
      <c r="D386" s="438"/>
      <c r="E386"/>
      <c r="F386"/>
      <c r="G386"/>
      <c r="H386"/>
      <c r="I386" s="90"/>
      <c r="J386" s="90"/>
      <c r="K386"/>
      <c r="L386" s="90"/>
      <c r="M386"/>
      <c r="N386"/>
      <c r="O386" s="29"/>
      <c r="P386"/>
      <c r="R386"/>
      <c r="S386"/>
    </row>
  </sheetData>
  <mergeCells count="137">
    <mergeCell ref="D373:E373"/>
    <mergeCell ref="F373:L373"/>
    <mergeCell ref="O373:P373"/>
    <mergeCell ref="D374:E374"/>
    <mergeCell ref="F374:L374"/>
    <mergeCell ref="O374:P374"/>
    <mergeCell ref="C350:P350"/>
    <mergeCell ref="C351:P351"/>
    <mergeCell ref="C353:P353"/>
    <mergeCell ref="C361:P361"/>
    <mergeCell ref="D370:E370"/>
    <mergeCell ref="C331:P331"/>
    <mergeCell ref="D343:E343"/>
    <mergeCell ref="F343:L343"/>
    <mergeCell ref="O343:P343"/>
    <mergeCell ref="D344:E344"/>
    <mergeCell ref="F344:L344"/>
    <mergeCell ref="O344:P344"/>
    <mergeCell ref="D314:E314"/>
    <mergeCell ref="F314:L314"/>
    <mergeCell ref="O314:P314"/>
    <mergeCell ref="C315:P315"/>
    <mergeCell ref="C316:P316"/>
    <mergeCell ref="C318:P318"/>
    <mergeCell ref="C293:P293"/>
    <mergeCell ref="C301:P301"/>
    <mergeCell ref="P303:P304"/>
    <mergeCell ref="D313:E313"/>
    <mergeCell ref="F313:L313"/>
    <mergeCell ref="O313:P313"/>
    <mergeCell ref="D279:E279"/>
    <mergeCell ref="F279:L279"/>
    <mergeCell ref="O279:P279"/>
    <mergeCell ref="C281:P281"/>
    <mergeCell ref="C282:P282"/>
    <mergeCell ref="C284:P284"/>
    <mergeCell ref="C258:P258"/>
    <mergeCell ref="C259:P259"/>
    <mergeCell ref="C262:P262"/>
    <mergeCell ref="C269:O269"/>
    <mergeCell ref="P270:P271"/>
    <mergeCell ref="D278:E278"/>
    <mergeCell ref="F278:L278"/>
    <mergeCell ref="O278:P278"/>
    <mergeCell ref="D255:E255"/>
    <mergeCell ref="F255:L255"/>
    <mergeCell ref="O255:P255"/>
    <mergeCell ref="D256:E256"/>
    <mergeCell ref="F256:L256"/>
    <mergeCell ref="O256:P256"/>
    <mergeCell ref="C227:P227"/>
    <mergeCell ref="C228:P228"/>
    <mergeCell ref="C230:O230"/>
    <mergeCell ref="P231:P232"/>
    <mergeCell ref="C240:P240"/>
    <mergeCell ref="C247:P247"/>
    <mergeCell ref="P199:P200"/>
    <mergeCell ref="C207:P207"/>
    <mergeCell ref="D221:E221"/>
    <mergeCell ref="F221:L221"/>
    <mergeCell ref="O221:P221"/>
    <mergeCell ref="D222:E222"/>
    <mergeCell ref="F222:L222"/>
    <mergeCell ref="O222:P222"/>
    <mergeCell ref="D184:E184"/>
    <mergeCell ref="F184:L184"/>
    <mergeCell ref="O184:P184"/>
    <mergeCell ref="C194:P194"/>
    <mergeCell ref="C195:P195"/>
    <mergeCell ref="C198:O198"/>
    <mergeCell ref="C161:P161"/>
    <mergeCell ref="C162:P162"/>
    <mergeCell ref="C164:O164"/>
    <mergeCell ref="P165:P166"/>
    <mergeCell ref="D183:E183"/>
    <mergeCell ref="F183:L183"/>
    <mergeCell ref="O183:P183"/>
    <mergeCell ref="D157:E157"/>
    <mergeCell ref="F157:L157"/>
    <mergeCell ref="O157:P157"/>
    <mergeCell ref="D158:E158"/>
    <mergeCell ref="F158:L158"/>
    <mergeCell ref="O158:P158"/>
    <mergeCell ref="C127:P127"/>
    <mergeCell ref="C128:P128"/>
    <mergeCell ref="C130:M130"/>
    <mergeCell ref="P130:P131"/>
    <mergeCell ref="C139:M139"/>
    <mergeCell ref="C146:O146"/>
    <mergeCell ref="P146:P147"/>
    <mergeCell ref="D124:E124"/>
    <mergeCell ref="F124:L124"/>
    <mergeCell ref="O124:P124"/>
    <mergeCell ref="D125:E125"/>
    <mergeCell ref="F125:L125"/>
    <mergeCell ref="O125:P125"/>
    <mergeCell ref="C93:P93"/>
    <mergeCell ref="C94:P94"/>
    <mergeCell ref="C96:O96"/>
    <mergeCell ref="P96:P97"/>
    <mergeCell ref="C105:O105"/>
    <mergeCell ref="C114:O114"/>
    <mergeCell ref="C72:O72"/>
    <mergeCell ref="D87:E87"/>
    <mergeCell ref="F87:L87"/>
    <mergeCell ref="O87:P87"/>
    <mergeCell ref="D88:E88"/>
    <mergeCell ref="F88:L88"/>
    <mergeCell ref="O88:P88"/>
    <mergeCell ref="D58:E58"/>
    <mergeCell ref="F58:L58"/>
    <mergeCell ref="O58:P58"/>
    <mergeCell ref="C60:P60"/>
    <mergeCell ref="C61:P61"/>
    <mergeCell ref="C63:O63"/>
    <mergeCell ref="P63:P64"/>
    <mergeCell ref="C35:O35"/>
    <mergeCell ref="C41:M41"/>
    <mergeCell ref="P41:P42"/>
    <mergeCell ref="C49:O49"/>
    <mergeCell ref="D57:E57"/>
    <mergeCell ref="F57:L57"/>
    <mergeCell ref="O57:P57"/>
    <mergeCell ref="D21:E21"/>
    <mergeCell ref="F21:L21"/>
    <mergeCell ref="O21:P21"/>
    <mergeCell ref="C25:P25"/>
    <mergeCell ref="C26:P26"/>
    <mergeCell ref="C28:O28"/>
    <mergeCell ref="P28:P29"/>
    <mergeCell ref="C1:P1"/>
    <mergeCell ref="C2:P2"/>
    <mergeCell ref="C4:O4"/>
    <mergeCell ref="P4:P5"/>
    <mergeCell ref="D20:E20"/>
    <mergeCell ref="F20:L20"/>
    <mergeCell ref="O20:P20"/>
  </mergeCells>
  <pageMargins left="0.7" right="0.7" top="0.75" bottom="0.75" header="0.3" footer="0.3"/>
  <pageSetup paperSize="5" scale="79" orientation="landscape" r:id="rId1"/>
  <headerFooter>
    <oddHeader xml:space="preserve">&amp;C </oddHeader>
  </headerFooter>
  <rowBreaks count="9" manualBreakCount="9">
    <brk id="24" max="16383" man="1"/>
    <brk id="58" max="16383" man="1"/>
    <brk id="91" max="16383" man="1"/>
    <brk id="126" max="16383" man="1"/>
    <brk id="160" max="16383" man="1"/>
    <brk id="193" max="16383" man="1"/>
    <brk id="257" max="16383" man="1"/>
    <brk id="280" max="16383" man="1"/>
    <brk id="3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 DIC</vt:lpstr>
      <vt:lpstr>'1 DIC'!Área_de_impresión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2019-01-17T07:41:21Z</dcterms:created>
  <dcterms:modified xsi:type="dcterms:W3CDTF">2019-01-17T07:43:51Z</dcterms:modified>
</cp:coreProperties>
</file>