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\Desktop\NOMINA 2020\"/>
    </mc:Choice>
  </mc:AlternateContent>
  <xr:revisionPtr revIDLastSave="0" documentId="8_{6855F94C-D3B4-4AEA-9DC1-762CF6D268E1}" xr6:coauthVersionLast="47" xr6:coauthVersionMax="47" xr10:uidLastSave="{00000000-0000-0000-0000-000000000000}"/>
  <bookViews>
    <workbookView xWindow="-120" yWindow="-120" windowWidth="20730" windowHeight="11160" xr2:uid="{26B0A77F-E8B7-4391-9050-A42CBFD2DCAE}"/>
  </bookViews>
  <sheets>
    <sheet name="AGUINALDO" sheetId="1" r:id="rId1"/>
  </sheets>
  <externalReferences>
    <externalReference r:id="rId2"/>
  </externalReferences>
  <definedNames>
    <definedName name="_xlnm.Print_Area" localSheetId="0">AGUINALDO!$B$1:$S$364</definedName>
    <definedName name="subsidioq">[1]tablas!$G$55:$I$65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1" i="1" l="1"/>
  <c r="P351" i="1"/>
  <c r="O351" i="1"/>
  <c r="M351" i="1"/>
  <c r="L351" i="1"/>
  <c r="K351" i="1"/>
  <c r="R350" i="1"/>
  <c r="J350" i="1"/>
  <c r="I350" i="1"/>
  <c r="J349" i="1"/>
  <c r="H349" i="1"/>
  <c r="R349" i="1" s="1"/>
  <c r="G349" i="1"/>
  <c r="R348" i="1"/>
  <c r="J348" i="1"/>
  <c r="I348" i="1"/>
  <c r="R347" i="1"/>
  <c r="J347" i="1"/>
  <c r="J351" i="1" s="1"/>
  <c r="I347" i="1"/>
  <c r="Q341" i="1"/>
  <c r="Q355" i="1" s="1"/>
  <c r="P341" i="1"/>
  <c r="P355" i="1" s="1"/>
  <c r="O341" i="1"/>
  <c r="O355" i="1" s="1"/>
  <c r="M341" i="1"/>
  <c r="L341" i="1"/>
  <c r="K341" i="1"/>
  <c r="K355" i="1" s="1"/>
  <c r="H341" i="1"/>
  <c r="R340" i="1"/>
  <c r="R341" i="1" s="1"/>
  <c r="J340" i="1"/>
  <c r="J341" i="1" s="1"/>
  <c r="I340" i="1"/>
  <c r="I341" i="1" s="1"/>
  <c r="Q323" i="1"/>
  <c r="P323" i="1"/>
  <c r="O323" i="1"/>
  <c r="M323" i="1"/>
  <c r="L323" i="1"/>
  <c r="K323" i="1"/>
  <c r="H323" i="1"/>
  <c r="R321" i="1"/>
  <c r="J321" i="1"/>
  <c r="J323" i="1" s="1"/>
  <c r="I321" i="1"/>
  <c r="I323" i="1" s="1"/>
  <c r="R320" i="1"/>
  <c r="R323" i="1" s="1"/>
  <c r="Q315" i="1"/>
  <c r="P315" i="1"/>
  <c r="O315" i="1"/>
  <c r="M315" i="1"/>
  <c r="L315" i="1"/>
  <c r="K315" i="1"/>
  <c r="R314" i="1"/>
  <c r="J314" i="1"/>
  <c r="I314" i="1"/>
  <c r="R313" i="1"/>
  <c r="J313" i="1"/>
  <c r="I313" i="1"/>
  <c r="R312" i="1"/>
  <c r="J312" i="1"/>
  <c r="I312" i="1"/>
  <c r="R311" i="1"/>
  <c r="J311" i="1"/>
  <c r="I311" i="1"/>
  <c r="R310" i="1"/>
  <c r="J310" i="1"/>
  <c r="I310" i="1"/>
  <c r="H310" i="1"/>
  <c r="H315" i="1" s="1"/>
  <c r="R309" i="1"/>
  <c r="J309" i="1"/>
  <c r="I309" i="1"/>
  <c r="R308" i="1"/>
  <c r="R315" i="1" s="1"/>
  <c r="J308" i="1"/>
  <c r="J315" i="1" s="1"/>
  <c r="I308" i="1"/>
  <c r="I315" i="1" s="1"/>
  <c r="Q290" i="1"/>
  <c r="P290" i="1"/>
  <c r="O290" i="1"/>
  <c r="M290" i="1"/>
  <c r="L290" i="1"/>
  <c r="K290" i="1"/>
  <c r="J290" i="1"/>
  <c r="I290" i="1"/>
  <c r="H290" i="1"/>
  <c r="R289" i="1"/>
  <c r="R290" i="1" s="1"/>
  <c r="R279" i="1"/>
  <c r="Q279" i="1"/>
  <c r="P279" i="1"/>
  <c r="O279" i="1"/>
  <c r="M279" i="1"/>
  <c r="L279" i="1"/>
  <c r="K279" i="1"/>
  <c r="I279" i="1"/>
  <c r="H279" i="1"/>
  <c r="R278" i="1"/>
  <c r="R277" i="1"/>
  <c r="J277" i="1"/>
  <c r="J279" i="1" s="1"/>
  <c r="I277" i="1"/>
  <c r="Q264" i="1"/>
  <c r="P264" i="1"/>
  <c r="O264" i="1"/>
  <c r="M264" i="1"/>
  <c r="L264" i="1"/>
  <c r="K264" i="1"/>
  <c r="J264" i="1"/>
  <c r="I264" i="1"/>
  <c r="H264" i="1"/>
  <c r="R263" i="1"/>
  <c r="R264" i="1" s="1"/>
  <c r="Q256" i="1"/>
  <c r="P256" i="1"/>
  <c r="O256" i="1"/>
  <c r="M256" i="1"/>
  <c r="L256" i="1"/>
  <c r="K256" i="1"/>
  <c r="J256" i="1"/>
  <c r="I256" i="1"/>
  <c r="H256" i="1"/>
  <c r="R255" i="1"/>
  <c r="R256" i="1" s="1"/>
  <c r="Q243" i="1"/>
  <c r="P243" i="1"/>
  <c r="O243" i="1"/>
  <c r="M243" i="1"/>
  <c r="L243" i="1"/>
  <c r="K243" i="1"/>
  <c r="J243" i="1"/>
  <c r="I243" i="1"/>
  <c r="H243" i="1"/>
  <c r="R241" i="1"/>
  <c r="R243" i="1" s="1"/>
  <c r="Q236" i="1"/>
  <c r="P236" i="1"/>
  <c r="O236" i="1"/>
  <c r="M236" i="1"/>
  <c r="L236" i="1"/>
  <c r="K236" i="1"/>
  <c r="J236" i="1"/>
  <c r="I236" i="1"/>
  <c r="H236" i="1"/>
  <c r="R235" i="1"/>
  <c r="R234" i="1"/>
  <c r="R236" i="1" s="1"/>
  <c r="R228" i="1"/>
  <c r="Q228" i="1"/>
  <c r="P228" i="1"/>
  <c r="O228" i="1"/>
  <c r="N228" i="1"/>
  <c r="N355" i="1" s="1"/>
  <c r="M228" i="1"/>
  <c r="L228" i="1"/>
  <c r="K228" i="1"/>
  <c r="J228" i="1"/>
  <c r="H228" i="1"/>
  <c r="R227" i="1"/>
  <c r="J227" i="1"/>
  <c r="I227" i="1"/>
  <c r="R226" i="1"/>
  <c r="J226" i="1"/>
  <c r="I226" i="1"/>
  <c r="R225" i="1"/>
  <c r="J225" i="1"/>
  <c r="I225" i="1"/>
  <c r="I228" i="1" s="1"/>
  <c r="R224" i="1"/>
  <c r="Q199" i="1"/>
  <c r="P199" i="1"/>
  <c r="O199" i="1"/>
  <c r="M199" i="1"/>
  <c r="L199" i="1"/>
  <c r="K199" i="1"/>
  <c r="H199" i="1"/>
  <c r="R198" i="1"/>
  <c r="J198" i="1"/>
  <c r="I198" i="1"/>
  <c r="R197" i="1"/>
  <c r="J197" i="1"/>
  <c r="I197" i="1"/>
  <c r="R196" i="1"/>
  <c r="R195" i="1"/>
  <c r="R199" i="1" s="1"/>
  <c r="J195" i="1"/>
  <c r="J199" i="1" s="1"/>
  <c r="I195" i="1"/>
  <c r="I199" i="1" s="1"/>
  <c r="Q172" i="1"/>
  <c r="P172" i="1"/>
  <c r="O172" i="1"/>
  <c r="M172" i="1"/>
  <c r="K172" i="1"/>
  <c r="H172" i="1"/>
  <c r="R171" i="1"/>
  <c r="J171" i="1"/>
  <c r="R170" i="1"/>
  <c r="L170" i="1"/>
  <c r="J170" i="1"/>
  <c r="I170" i="1"/>
  <c r="R169" i="1"/>
  <c r="J169" i="1"/>
  <c r="R168" i="1"/>
  <c r="J168" i="1"/>
  <c r="R167" i="1"/>
  <c r="L167" i="1"/>
  <c r="L172" i="1" s="1"/>
  <c r="J167" i="1"/>
  <c r="I167" i="1"/>
  <c r="R166" i="1"/>
  <c r="L166" i="1"/>
  <c r="J166" i="1"/>
  <c r="I166" i="1"/>
  <c r="R165" i="1"/>
  <c r="J165" i="1"/>
  <c r="I165" i="1"/>
  <c r="R164" i="1"/>
  <c r="J164" i="1"/>
  <c r="I164" i="1"/>
  <c r="R163" i="1"/>
  <c r="J163" i="1"/>
  <c r="I163" i="1"/>
  <c r="R162" i="1"/>
  <c r="R172" i="1" s="1"/>
  <c r="J162" i="1"/>
  <c r="J172" i="1" s="1"/>
  <c r="I162" i="1"/>
  <c r="I172" i="1" s="1"/>
  <c r="Q145" i="1"/>
  <c r="P145" i="1"/>
  <c r="O145" i="1"/>
  <c r="M145" i="1"/>
  <c r="L145" i="1"/>
  <c r="K145" i="1"/>
  <c r="H145" i="1"/>
  <c r="R143" i="1"/>
  <c r="R145" i="1" s="1"/>
  <c r="J143" i="1"/>
  <c r="J145" i="1" s="1"/>
  <c r="I143" i="1"/>
  <c r="I145" i="1" s="1"/>
  <c r="Q138" i="1"/>
  <c r="P138" i="1"/>
  <c r="O138" i="1"/>
  <c r="M138" i="1"/>
  <c r="L138" i="1"/>
  <c r="K138" i="1"/>
  <c r="J138" i="1"/>
  <c r="I138" i="1"/>
  <c r="H138" i="1"/>
  <c r="R137" i="1"/>
  <c r="R138" i="1" s="1"/>
  <c r="Q132" i="1"/>
  <c r="P132" i="1"/>
  <c r="O132" i="1"/>
  <c r="M132" i="1"/>
  <c r="L132" i="1"/>
  <c r="K132" i="1"/>
  <c r="J132" i="1"/>
  <c r="I132" i="1"/>
  <c r="H132" i="1"/>
  <c r="R131" i="1"/>
  <c r="R130" i="1"/>
  <c r="R129" i="1"/>
  <c r="R128" i="1"/>
  <c r="R132" i="1" s="1"/>
  <c r="Q116" i="1"/>
  <c r="P116" i="1"/>
  <c r="O116" i="1"/>
  <c r="M116" i="1"/>
  <c r="L116" i="1"/>
  <c r="K116" i="1"/>
  <c r="J116" i="1"/>
  <c r="I116" i="1"/>
  <c r="H116" i="1"/>
  <c r="R115" i="1"/>
  <c r="R116" i="1" s="1"/>
  <c r="Q110" i="1"/>
  <c r="P110" i="1"/>
  <c r="O110" i="1"/>
  <c r="M110" i="1"/>
  <c r="L110" i="1"/>
  <c r="K110" i="1"/>
  <c r="J110" i="1"/>
  <c r="I110" i="1"/>
  <c r="H110" i="1"/>
  <c r="R109" i="1"/>
  <c r="R108" i="1"/>
  <c r="R110" i="1" s="1"/>
  <c r="J108" i="1"/>
  <c r="I108" i="1"/>
  <c r="Q101" i="1"/>
  <c r="P101" i="1"/>
  <c r="O101" i="1"/>
  <c r="M101" i="1"/>
  <c r="L101" i="1"/>
  <c r="K101" i="1"/>
  <c r="I101" i="1"/>
  <c r="H101" i="1"/>
  <c r="R100" i="1"/>
  <c r="J100" i="1"/>
  <c r="I100" i="1"/>
  <c r="R99" i="1"/>
  <c r="J99" i="1"/>
  <c r="I99" i="1"/>
  <c r="R98" i="1"/>
  <c r="R101" i="1" s="1"/>
  <c r="J98" i="1"/>
  <c r="I98" i="1"/>
  <c r="R97" i="1"/>
  <c r="J97" i="1"/>
  <c r="J101" i="1" s="1"/>
  <c r="I97" i="1"/>
  <c r="Q81" i="1"/>
  <c r="P81" i="1"/>
  <c r="O81" i="1"/>
  <c r="M81" i="1"/>
  <c r="L81" i="1"/>
  <c r="K81" i="1"/>
  <c r="H81" i="1"/>
  <c r="R80" i="1"/>
  <c r="R79" i="1"/>
  <c r="J79" i="1"/>
  <c r="I79" i="1"/>
  <c r="R78" i="1"/>
  <c r="J78" i="1"/>
  <c r="I78" i="1"/>
  <c r="R77" i="1"/>
  <c r="R76" i="1"/>
  <c r="R81" i="1" s="1"/>
  <c r="J76" i="1"/>
  <c r="J81" i="1" s="1"/>
  <c r="I76" i="1"/>
  <c r="I81" i="1" s="1"/>
  <c r="Q71" i="1"/>
  <c r="P71" i="1"/>
  <c r="O71" i="1"/>
  <c r="M71" i="1"/>
  <c r="L71" i="1"/>
  <c r="K71" i="1"/>
  <c r="H71" i="1"/>
  <c r="R70" i="1"/>
  <c r="R69" i="1"/>
  <c r="R68" i="1"/>
  <c r="J68" i="1"/>
  <c r="I68" i="1"/>
  <c r="I71" i="1" s="1"/>
  <c r="R67" i="1"/>
  <c r="R71" i="1" s="1"/>
  <c r="J67" i="1"/>
  <c r="J71" i="1" s="1"/>
  <c r="I67" i="1"/>
  <c r="R55" i="1"/>
  <c r="Q55" i="1"/>
  <c r="P55" i="1"/>
  <c r="O55" i="1"/>
  <c r="M55" i="1"/>
  <c r="L55" i="1"/>
  <c r="K55" i="1"/>
  <c r="J55" i="1"/>
  <c r="I55" i="1"/>
  <c r="H55" i="1"/>
  <c r="R54" i="1"/>
  <c r="R53" i="1"/>
  <c r="J53" i="1"/>
  <c r="I53" i="1"/>
  <c r="Q49" i="1"/>
  <c r="P49" i="1"/>
  <c r="O49" i="1"/>
  <c r="M49" i="1"/>
  <c r="L49" i="1"/>
  <c r="K49" i="1"/>
  <c r="H49" i="1"/>
  <c r="R48" i="1"/>
  <c r="J48" i="1"/>
  <c r="I48" i="1"/>
  <c r="R47" i="1"/>
  <c r="R46" i="1"/>
  <c r="J46" i="1"/>
  <c r="I46" i="1"/>
  <c r="I49" i="1" s="1"/>
  <c r="R45" i="1"/>
  <c r="R49" i="1" s="1"/>
  <c r="J45" i="1"/>
  <c r="J49" i="1" s="1"/>
  <c r="I45" i="1"/>
  <c r="Q41" i="1"/>
  <c r="P41" i="1"/>
  <c r="O41" i="1"/>
  <c r="M41" i="1"/>
  <c r="L41" i="1"/>
  <c r="K41" i="1"/>
  <c r="H41" i="1"/>
  <c r="R40" i="1"/>
  <c r="J40" i="1"/>
  <c r="I40" i="1"/>
  <c r="R39" i="1"/>
  <c r="R41" i="1" s="1"/>
  <c r="J39" i="1"/>
  <c r="I39" i="1"/>
  <c r="Q34" i="1"/>
  <c r="P34" i="1"/>
  <c r="O34" i="1"/>
  <c r="L34" i="1"/>
  <c r="K34" i="1"/>
  <c r="H34" i="1"/>
  <c r="R33" i="1"/>
  <c r="J33" i="1"/>
  <c r="I33" i="1"/>
  <c r="M32" i="1"/>
  <c r="R32" i="1" s="1"/>
  <c r="R34" i="1" s="1"/>
  <c r="J32" i="1"/>
  <c r="I32" i="1"/>
  <c r="C30" i="1"/>
  <c r="C37" i="1" s="1"/>
  <c r="C43" i="1" s="1"/>
  <c r="C51" i="1" s="1"/>
  <c r="C65" i="1" s="1"/>
  <c r="C74" i="1" s="1"/>
  <c r="C95" i="1" s="1"/>
  <c r="C106" i="1" s="1"/>
  <c r="Q16" i="1"/>
  <c r="P16" i="1"/>
  <c r="O16" i="1"/>
  <c r="M16" i="1"/>
  <c r="L16" i="1"/>
  <c r="K16" i="1"/>
  <c r="H16" i="1"/>
  <c r="R15" i="1"/>
  <c r="J15" i="1"/>
  <c r="I15" i="1"/>
  <c r="R14" i="1"/>
  <c r="J14" i="1"/>
  <c r="I14" i="1"/>
  <c r="R13" i="1"/>
  <c r="J13" i="1"/>
  <c r="I13" i="1"/>
  <c r="R12" i="1"/>
  <c r="J12" i="1"/>
  <c r="I12" i="1"/>
  <c r="R11" i="1"/>
  <c r="J11" i="1"/>
  <c r="I11" i="1"/>
  <c r="R10" i="1"/>
  <c r="J10" i="1"/>
  <c r="I10" i="1"/>
  <c r="R9" i="1"/>
  <c r="J9" i="1"/>
  <c r="I9" i="1"/>
  <c r="R8" i="1"/>
  <c r="J8" i="1"/>
  <c r="I8" i="1"/>
  <c r="R7" i="1"/>
  <c r="R16" i="1" s="1"/>
  <c r="J7" i="1"/>
  <c r="I7" i="1"/>
  <c r="C126" i="1" l="1"/>
  <c r="C135" i="1" s="1"/>
  <c r="C141" i="1" s="1"/>
  <c r="C160" i="1" s="1"/>
  <c r="C193" i="1" s="1"/>
  <c r="C222" i="1" s="1"/>
  <c r="C113" i="1"/>
  <c r="R351" i="1"/>
  <c r="R355" i="1" s="1"/>
  <c r="L355" i="1"/>
  <c r="J355" i="1"/>
  <c r="H355" i="1"/>
  <c r="M34" i="1"/>
  <c r="M355" i="1" s="1"/>
  <c r="H351" i="1"/>
  <c r="I349" i="1"/>
  <c r="I351" i="1" s="1"/>
  <c r="I355" i="1" s="1"/>
  <c r="C253" i="1" l="1"/>
  <c r="C232" i="1"/>
  <c r="C261" i="1" l="1"/>
  <c r="C275" i="1" s="1"/>
  <c r="C239" i="1"/>
  <c r="C306" i="1" l="1"/>
  <c r="C318" i="1" s="1"/>
  <c r="C287" i="1"/>
  <c r="C338" i="1" l="1"/>
  <c r="C345" i="1"/>
</calcChain>
</file>

<file path=xl/sharedStrings.xml><?xml version="1.0" encoding="utf-8"?>
<sst xmlns="http://schemas.openxmlformats.org/spreadsheetml/2006/main" count="814" uniqueCount="259">
  <si>
    <t>H. Ayuntamiento Constitucional de Cuautla, Jalisco</t>
  </si>
  <si>
    <t>Hacienda Municipal</t>
  </si>
  <si>
    <t>NOMINA DE AGUINALDOS</t>
  </si>
  <si>
    <t>R.F.C. MCJ8501014QA</t>
  </si>
  <si>
    <t xml:space="preserve">SALA DE REGIDORES </t>
  </si>
  <si>
    <t>HIDALGO #12, COL CENTRO, CUAUTLA, JALISCO. C.P. 48150</t>
  </si>
  <si>
    <t>PERIODO DEL 1 DE ENERO AL 31 DE DICIEMBRE DE 2020</t>
  </si>
  <si>
    <t>NOMBRE DEL EMPLEADO</t>
  </si>
  <si>
    <t>R.F.C.</t>
  </si>
  <si>
    <t>CARGO</t>
  </si>
  <si>
    <t>CLAVE</t>
  </si>
  <si>
    <t>DIAS LAB</t>
  </si>
  <si>
    <t>AGUINALDO</t>
  </si>
  <si>
    <t>PRIMA VACACIONAL</t>
  </si>
  <si>
    <t>EXTRAS</t>
  </si>
  <si>
    <t>ISR</t>
  </si>
  <si>
    <t>SUBSIDIO AL EMPLEO CAUSADO</t>
  </si>
  <si>
    <t>SUBSIDIO AL EMPLEO ENTREGADO</t>
  </si>
  <si>
    <t>OTRAS RETEN.</t>
  </si>
  <si>
    <t>DESCUENTOS</t>
  </si>
  <si>
    <t>TOTAL A PAGAR</t>
  </si>
  <si>
    <t>FIRMA DEL EMPLEADO</t>
  </si>
  <si>
    <t>RODOLFO CASILLAS MACIAS</t>
  </si>
  <si>
    <t>REGIDOR</t>
  </si>
  <si>
    <t>SILVIA YANETH DIAZ LAUREANO</t>
  </si>
  <si>
    <t>VIDAL RECENDIZ VENTURA</t>
  </si>
  <si>
    <t>MARIA ESTHER VARGAS REYES</t>
  </si>
  <si>
    <t>CANDELARIO SANTANA OLIVEROS</t>
  </si>
  <si>
    <t>GUADALUPE J. BAÑUELOS DELGADILLO</t>
  </si>
  <si>
    <t>ROBERTO CARLOS ROBLES GARCIA</t>
  </si>
  <si>
    <t>DULCE OLIVIA CASTELLON ROBLES</t>
  </si>
  <si>
    <t>SILVIA ROSARIO VELAZCO  PIÑA</t>
  </si>
  <si>
    <t>TOTAL</t>
  </si>
  <si>
    <t>JUAN MANUEL ESTRELLA JIMENEZ</t>
  </si>
  <si>
    <t>ING. LUIS VARGAS RANGEL</t>
  </si>
  <si>
    <t>L.C.P. ANA PATRICIA VACA PEREZ</t>
  </si>
  <si>
    <t>PRESIDENTE MUNICIPAL</t>
  </si>
  <si>
    <t>SECRETARIO GENERAL</t>
  </si>
  <si>
    <t>ENCARGADA DE HACIENDA MPAL</t>
  </si>
  <si>
    <t xml:space="preserve">  </t>
  </si>
  <si>
    <t xml:space="preserve">PRESIDENCIA </t>
  </si>
  <si>
    <t>SUBSIDIO AL EMPLEO</t>
  </si>
  <si>
    <t>CT1002827</t>
  </si>
  <si>
    <t>PRESIDENTE</t>
  </si>
  <si>
    <t>CT1002742</t>
  </si>
  <si>
    <t>BLANCA ELENA PALOS RODRIGUEZ</t>
  </si>
  <si>
    <t>SECRETARIA PARTICULAR DE PRESIDENCIA</t>
  </si>
  <si>
    <t>SECRETARIA Y SINDICATURA</t>
  </si>
  <si>
    <t>CT1000098</t>
  </si>
  <si>
    <t>LUIS VARGAS RANGEL</t>
  </si>
  <si>
    <t>VARL830928</t>
  </si>
  <si>
    <t>CT1000070</t>
  </si>
  <si>
    <t>MIRIAM ZENAIDA MONTES BRISEÑO</t>
  </si>
  <si>
    <t>SINDICO</t>
  </si>
  <si>
    <t>OFICIALIA MAYOR Y JUEZ MUNICIPAL</t>
  </si>
  <si>
    <t>CT1001111</t>
  </si>
  <si>
    <t>HUMBERTO IBARRA MONTES</t>
  </si>
  <si>
    <t>OFICIAL MAYOR</t>
  </si>
  <si>
    <t>CT1000600</t>
  </si>
  <si>
    <t>ORALIA RAMOS MONTES</t>
  </si>
  <si>
    <t>JUEZ MUNICIPAL</t>
  </si>
  <si>
    <t>CT1001021</t>
  </si>
  <si>
    <t>MARTHA EDITH ARCEO SOLTERO</t>
  </si>
  <si>
    <t xml:space="preserve">RECEPCIONISTA </t>
  </si>
  <si>
    <t>NORBERTO GONZALEZ BARAJAS</t>
  </si>
  <si>
    <t>CHOFER</t>
  </si>
  <si>
    <t>REGISTRO CIVIL</t>
  </si>
  <si>
    <t>CT1000793</t>
  </si>
  <si>
    <t>LILIANA VANESSA AZPEITIA SOLTERO</t>
  </si>
  <si>
    <t>OFICIAL REGISTRO CIVIL</t>
  </si>
  <si>
    <t>CT1002740</t>
  </si>
  <si>
    <t>SUSANA  ARACELI GONZALEZ CONTRERAS</t>
  </si>
  <si>
    <t>SECRETARIA DE REGISTRO CIVIL</t>
  </si>
  <si>
    <t>HACIENDA MUNICIPAL</t>
  </si>
  <si>
    <t>CT1002733</t>
  </si>
  <si>
    <t>ANA PATRICIA VACA PEREZ</t>
  </si>
  <si>
    <t>VAPA921118</t>
  </si>
  <si>
    <t>ENC. DE HDA.MPAL.</t>
  </si>
  <si>
    <t>CT1002649</t>
  </si>
  <si>
    <t>JAVIER GUERRERO CARDENAS</t>
  </si>
  <si>
    <t>GUCJ850801A55</t>
  </si>
  <si>
    <t>ENC.DE EGRESOS E INGRESOS</t>
  </si>
  <si>
    <t>CT1002088</t>
  </si>
  <si>
    <t>ARELI VILLEGAS ZABALZA</t>
  </si>
  <si>
    <t>AUXILIAR DE TESORERIA</t>
  </si>
  <si>
    <t>CT1000798</t>
  </si>
  <si>
    <t>SILVIA GUADALUPE GOMEZ GARCIA</t>
  </si>
  <si>
    <t>AUXILIAR DE HDA. MPAL</t>
  </si>
  <si>
    <t>DEPORTE Y EDUCACION PUBLICA MUNICIPAL</t>
  </si>
  <si>
    <t>CT1002752</t>
  </si>
  <si>
    <t>RUBEN RODRIGUEZ GONZALEZ</t>
  </si>
  <si>
    <t>DIRECTOR DE DEPORTE</t>
  </si>
  <si>
    <t>MARIA AZUCENA ALMEJO DE LA CRUZ</t>
  </si>
  <si>
    <t>SECRETARIA</t>
  </si>
  <si>
    <t>CT1002753</t>
  </si>
  <si>
    <t>EMMANUEL LOPEZ RODRIGUEZ</t>
  </si>
  <si>
    <t>AUXILIAR DE DEPORTE</t>
  </si>
  <si>
    <t>MIGUEL MACARIO PEÑA GUITRON</t>
  </si>
  <si>
    <t>CONTRALOR, EDUCACION  Y PROMOCION ECONOMINCA</t>
  </si>
  <si>
    <t>CT1002738</t>
  </si>
  <si>
    <t>LESLSY ESMERALDA BRAMBILA CAZAREZ</t>
  </si>
  <si>
    <t>MANTENIMIENTO DE INMUEBLES</t>
  </si>
  <si>
    <t>CT1001088</t>
  </si>
  <si>
    <t>MARIA DE JESUS RODRIGUEZ JIMENEZ</t>
  </si>
  <si>
    <t>INTENDENTE</t>
  </si>
  <si>
    <t>CT1001811</t>
  </si>
  <si>
    <t>ALMA LIZETH GONZALEZ GUITRON</t>
  </si>
  <si>
    <t>CT1001045</t>
  </si>
  <si>
    <t>ALICIA LOPEZ RODRIGUEZ</t>
  </si>
  <si>
    <t>CT1000850</t>
  </si>
  <si>
    <t>CARMEN RODRIGUEZ JIMENEZ</t>
  </si>
  <si>
    <t>IMPUESTO PREDIAL Y CATASTRO</t>
  </si>
  <si>
    <t>CT1001213</t>
  </si>
  <si>
    <t>CT1002578</t>
  </si>
  <si>
    <t>JOSE DE JESUS DE LA CRUZ RAMOS</t>
  </si>
  <si>
    <t>DIRECTOR DE CATASTRO</t>
  </si>
  <si>
    <t>BRENDA YULISSA ALMEJO MARTINEZ</t>
  </si>
  <si>
    <t>CT1002862</t>
  </si>
  <si>
    <t>INSTITUTO MUNICIPAL DE LA MUJER</t>
  </si>
  <si>
    <t>TAIDE CHAVEZ CURIEL</t>
  </si>
  <si>
    <t>DIRECTOR DE ECOLOGIA</t>
  </si>
  <si>
    <t>OBRAS PUBLICAS</t>
  </si>
  <si>
    <t>CT1000950</t>
  </si>
  <si>
    <t>JOSE ISAIAS BARREDA GOMEZ</t>
  </si>
  <si>
    <t>DIRECTOR DE OBRAS PUBLICAS</t>
  </si>
  <si>
    <t>JUAN MANUEL TORRES ARREOLA</t>
  </si>
  <si>
    <t>PROYECTISTA</t>
  </si>
  <si>
    <t>CT1002731</t>
  </si>
  <si>
    <t>SONIA DE LA CRUZ MORAN</t>
  </si>
  <si>
    <t>SECRETARIA  OBRAS PUBLICAS</t>
  </si>
  <si>
    <t>CT1000967</t>
  </si>
  <si>
    <t>CARLOS MANUEL TORO FUENTES</t>
  </si>
  <si>
    <t>AUXILIAR DE OBRAS PUBLICAS.</t>
  </si>
  <si>
    <t>TRANSPARENCIA</t>
  </si>
  <si>
    <t>CT1002153</t>
  </si>
  <si>
    <t>SANDRA SIRENIA SOLTERO BARAJAS</t>
  </si>
  <si>
    <t>TITULAR DE TRANSPARENCIA</t>
  </si>
  <si>
    <t>UNICO</t>
  </si>
  <si>
    <t>RASTRO MUNICIPAL</t>
  </si>
  <si>
    <t>CT1000514</t>
  </si>
  <si>
    <t>SALVADOR VILLASEÑOR MACEDO</t>
  </si>
  <si>
    <t>MEDICO VETERINARIO</t>
  </si>
  <si>
    <t>ASEO PÚBLICO</t>
  </si>
  <si>
    <t>DESCUENTO</t>
  </si>
  <si>
    <t>CT1001891</t>
  </si>
  <si>
    <t>MARIA DE LOS ANGELES MORAN CASTILLO</t>
  </si>
  <si>
    <t>ASEADORA</t>
  </si>
  <si>
    <t>CT1002312</t>
  </si>
  <si>
    <t>MARIA GUADALUPE PEREZ DE LA CRUZ</t>
  </si>
  <si>
    <t>ASD DE LA PLAZA</t>
  </si>
  <si>
    <t>CT1002747</t>
  </si>
  <si>
    <t>RICARDO GARCIA FUENTES</t>
  </si>
  <si>
    <t>ASEO DE U. DEP.</t>
  </si>
  <si>
    <t>CT1001903</t>
  </si>
  <si>
    <t>JUAN PADILLA DE LA CRUZ</t>
  </si>
  <si>
    <t>CT1000234</t>
  </si>
  <si>
    <t>ALEJANDRO RANGEL GUZMAN</t>
  </si>
  <si>
    <t>CHOFER DE DE ASEO PUBLICO</t>
  </si>
  <si>
    <t>CT1002077</t>
  </si>
  <si>
    <t>JOSE DE JESUS GARCIA HERNANDEZ</t>
  </si>
  <si>
    <t>REC. DE BASURA</t>
  </si>
  <si>
    <t>CT1001138</t>
  </si>
  <si>
    <t>JOSE GUADALUPE MARTINEZ LEDEZMA</t>
  </si>
  <si>
    <t>RAFAILA ASUNCION BARTOLO GUITRON</t>
  </si>
  <si>
    <t>ASD DE DOMO DEPORTIVO</t>
  </si>
  <si>
    <t>SALVADOR SALGADO CASTELLON</t>
  </si>
  <si>
    <t>CT1001193</t>
  </si>
  <si>
    <t>NORMA ELVIRA RODRIGUEZ ARCEO</t>
  </si>
  <si>
    <t>AGUA DRENAJE Y ALCANTARILLADO</t>
  </si>
  <si>
    <t>CT1001603</t>
  </si>
  <si>
    <t>ELIGIO GARCIA AGUILAR</t>
  </si>
  <si>
    <t>FONTANERO</t>
  </si>
  <si>
    <t>CT1002748</t>
  </si>
  <si>
    <t>JUAN CARLOS PEREZ RENTERIA</t>
  </si>
  <si>
    <t>AUXILIAR DE AGUA POTABLE</t>
  </si>
  <si>
    <t>JUAN GABRIEL AMADOR VILLASEÑOR</t>
  </si>
  <si>
    <t>AAVJ7708087B0</t>
  </si>
  <si>
    <t>ENC. DE AGUA POTABLE TOTOTLAN</t>
  </si>
  <si>
    <t>CT1001836</t>
  </si>
  <si>
    <t>FIDEL FREGOSO RODRIGUEZ</t>
  </si>
  <si>
    <t>AUXILIAR DE FONTANERO</t>
  </si>
  <si>
    <t>SERVICIOS MEDICOS MUNICIPAL</t>
  </si>
  <si>
    <t>CT1002055</t>
  </si>
  <si>
    <t>MARLENE ESTRELLA JIMENEZ</t>
  </si>
  <si>
    <t>ODONTOLOGA</t>
  </si>
  <si>
    <t>CT1002079</t>
  </si>
  <si>
    <t>JUAN RAMON LOPEZ RAMOS</t>
  </si>
  <si>
    <t>LORJ661108</t>
  </si>
  <si>
    <t>CHOFER DE AMBULANCIA</t>
  </si>
  <si>
    <t>CT1002095</t>
  </si>
  <si>
    <t xml:space="preserve">ENARBOL ESTRADA RODRIGUEZ </t>
  </si>
  <si>
    <t>GUILLERMO ORTEGA JUAREZ</t>
  </si>
  <si>
    <t>TERAPEUTA UBR</t>
  </si>
  <si>
    <t>CULTURA</t>
  </si>
  <si>
    <t>CT1001233</t>
  </si>
  <si>
    <t>LUIS FELIPE SOLTERO BARAJAS</t>
  </si>
  <si>
    <t>DIRECTOR DE CULTURA</t>
  </si>
  <si>
    <t>CT1002070</t>
  </si>
  <si>
    <t>MARIA ISABEL GARCIA TOVAR</t>
  </si>
  <si>
    <t>AUXILIAR DE CULTURA</t>
  </si>
  <si>
    <t>TURISMO Y ATENCION DE LA JUVENTUD</t>
  </si>
  <si>
    <t>CT1000981</t>
  </si>
  <si>
    <t>JORGE DANIEL DE LA CRUZ MORA</t>
  </si>
  <si>
    <t>DIRECTOR DE TURISMO</t>
  </si>
  <si>
    <t xml:space="preserve"> </t>
  </si>
  <si>
    <t>DESARROLLO SOCIAL E INSTITUTO MUNICIPAL DE LA MUJER</t>
  </si>
  <si>
    <t>CT1001086</t>
  </si>
  <si>
    <t>LUZ ESTHER ANAYA LEDESMA</t>
  </si>
  <si>
    <t>DIRECTOR</t>
  </si>
  <si>
    <t>SERVICIO Y MANTENIMIENTO DE EQUIPO DE COMPUTO</t>
  </si>
  <si>
    <t>CT1002735</t>
  </si>
  <si>
    <t>VICTOR ALFONSO SANCHEZ CONTRERAS</t>
  </si>
  <si>
    <t>DIRECTOR DE SISTEMAS INFORMATICOS</t>
  </si>
  <si>
    <t>DEPARTAMENTO AGROPECUARIO</t>
  </si>
  <si>
    <t>CT1001145</t>
  </si>
  <si>
    <t>JOSE LUIS RODRIGUEZ HERNANDEZ</t>
  </si>
  <si>
    <t>DIRECTOR DE FOMENTO AGROPECUARIO</t>
  </si>
  <si>
    <t>CT1001063</t>
  </si>
  <si>
    <t>JESSICA LIZZETH GOMEZ ZABALZA</t>
  </si>
  <si>
    <t xml:space="preserve">SECRETARIA DE FOMENTO AGROPECUARIO </t>
  </si>
  <si>
    <t>UNICO DE TODA LA QUINCENA</t>
  </si>
  <si>
    <t>MEDIO AMBIENTE</t>
  </si>
  <si>
    <t>MONICA SOFIA TORO FUENTES</t>
  </si>
  <si>
    <t>SERVICIOS GENERALES</t>
  </si>
  <si>
    <t>CT1001808</t>
  </si>
  <si>
    <t>EFREN ANAYA GARCIA</t>
  </si>
  <si>
    <t>PARQUES Y JAR</t>
  </si>
  <si>
    <t>5-5 TOTLA $15,249.9</t>
  </si>
  <si>
    <t>CT1000392</t>
  </si>
  <si>
    <t>JOSE TORRES DIAZ</t>
  </si>
  <si>
    <t>HECTOR FRANCISCO LOPEZ MARTINEZ</t>
  </si>
  <si>
    <t>MANT.URBANO</t>
  </si>
  <si>
    <t>CT1002297</t>
  </si>
  <si>
    <t>RUBEN FUENTES IBARRA</t>
  </si>
  <si>
    <t>ISMAEL FLORES TOSCANO</t>
  </si>
  <si>
    <t>CT1002093</t>
  </si>
  <si>
    <t>ARTURO MONTES GOMEZ</t>
  </si>
  <si>
    <t>CT1001805</t>
  </si>
  <si>
    <t>SIMON RANGEL SANCHEZ</t>
  </si>
  <si>
    <t>RELACIONES PÚBLICAS Y COMUNICACIÓN SOCIAL</t>
  </si>
  <si>
    <t>CT1002841</t>
  </si>
  <si>
    <t>ANA LAURA LOERA DE LA CRUZ</t>
  </si>
  <si>
    <t>AUXILIAR DE COMUNICACIÓN SOCIAL</t>
  </si>
  <si>
    <t>CT1002065</t>
  </si>
  <si>
    <t>BLANCA ELIZABETH BARTOLO BARAJAS</t>
  </si>
  <si>
    <t>REPART OFC Y CARTAS</t>
  </si>
  <si>
    <t>JURIDICO</t>
  </si>
  <si>
    <t>RICARDO PONCE OROZCO</t>
  </si>
  <si>
    <t>POOR840116</t>
  </si>
  <si>
    <t>AUXILIAR</t>
  </si>
  <si>
    <t>MODULO DE MAQUINARIA</t>
  </si>
  <si>
    <t>JOSE ALFREDO PELAYO GRADILLA</t>
  </si>
  <si>
    <t xml:space="preserve">ENCARGADO DE MODULO </t>
  </si>
  <si>
    <t>GILBERTO MIGUEL HUERTA GONZALEZ</t>
  </si>
  <si>
    <t xml:space="preserve">OPERADOR </t>
  </si>
  <si>
    <t>JUAN CARLOS ALMEJO MARTINEZ</t>
  </si>
  <si>
    <t>ALBERTO RAMOS CASILLAS</t>
  </si>
  <si>
    <t>EMPLEADOS</t>
  </si>
  <si>
    <t>TOTAL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</si>
</sst>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Monotype Corsiva"/>
      <family val="4"/>
    </font>
    <font>
      <b/>
      <sz val="18"/>
      <name val="Monotype Corsiva"/>
      <family val="4"/>
    </font>
    <font>
      <b/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7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9"/>
      <name val="Arial"/>
      <family val="2"/>
    </font>
    <font>
      <sz val="6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65">
    <xf numFmtId="0" fontId="0" fillId="0" borderId="0" xfId="0"/>
    <xf numFmtId="0" fontId="4" fillId="0" borderId="0" xfId="2" quotePrefix="1" applyFont="1" applyAlignment="1">
      <alignment horizontal="center"/>
    </xf>
    <xf numFmtId="49" fontId="0" fillId="0" borderId="0" xfId="0" applyNumberFormat="1" applyAlignment="1">
      <alignment horizontal="left"/>
    </xf>
    <xf numFmtId="0" fontId="5" fillId="0" borderId="0" xfId="2" applyFont="1" applyAlignment="1">
      <alignment horizontal="center"/>
    </xf>
    <xf numFmtId="0" fontId="6" fillId="0" borderId="0" xfId="2" applyFont="1"/>
    <xf numFmtId="0" fontId="3" fillId="0" borderId="0" xfId="2"/>
    <xf numFmtId="0" fontId="7" fillId="0" borderId="0" xfId="2" applyFont="1" applyAlignment="1">
      <alignment horizontal="left" vertical="center" wrapText="1"/>
    </xf>
    <xf numFmtId="0" fontId="3" fillId="0" borderId="0" xfId="2" applyAlignment="1">
      <alignment horizontal="center"/>
    </xf>
    <xf numFmtId="0" fontId="3" fillId="0" borderId="0" xfId="2" applyAlignment="1">
      <alignment wrapText="1"/>
    </xf>
    <xf numFmtId="0" fontId="8" fillId="0" borderId="0" xfId="2" quotePrefix="1" applyFont="1" applyAlignment="1">
      <alignment horizontal="left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left" wrapText="1"/>
    </xf>
    <xf numFmtId="0" fontId="9" fillId="0" borderId="1" xfId="2" applyFont="1" applyBorder="1"/>
    <xf numFmtId="0" fontId="9" fillId="0" borderId="1" xfId="2" quotePrefix="1" applyFont="1" applyBorder="1"/>
    <xf numFmtId="0" fontId="8" fillId="0" borderId="1" xfId="2" applyFont="1" applyBorder="1" applyAlignment="1">
      <alignment horizontal="left" wrapText="1"/>
    </xf>
    <xf numFmtId="0" fontId="9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 shrinkToFit="1"/>
    </xf>
    <xf numFmtId="0" fontId="0" fillId="4" borderId="2" xfId="0" applyFill="1" applyBorder="1"/>
    <xf numFmtId="0" fontId="12" fillId="0" borderId="0" xfId="0" applyFont="1"/>
    <xf numFmtId="0" fontId="9" fillId="0" borderId="2" xfId="2" applyFont="1" applyBorder="1" applyAlignment="1">
      <alignment horizontal="left"/>
    </xf>
    <xf numFmtId="0" fontId="7" fillId="0" borderId="2" xfId="2" applyFont="1" applyBorder="1"/>
    <xf numFmtId="0" fontId="7" fillId="0" borderId="2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center"/>
    </xf>
    <xf numFmtId="44" fontId="13" fillId="0" borderId="2" xfId="3" applyFont="1" applyFill="1" applyBorder="1"/>
    <xf numFmtId="44" fontId="13" fillId="0" borderId="2" xfId="3" applyFont="1" applyFill="1" applyBorder="1" applyAlignment="1">
      <alignment wrapText="1"/>
    </xf>
    <xf numFmtId="43" fontId="13" fillId="0" borderId="2" xfId="4" applyFont="1" applyFill="1" applyBorder="1"/>
    <xf numFmtId="44" fontId="0" fillId="0" borderId="0" xfId="0" applyNumberFormat="1"/>
    <xf numFmtId="0" fontId="0" fillId="0" borderId="2" xfId="0" applyBorder="1"/>
    <xf numFmtId="43" fontId="13" fillId="0" borderId="0" xfId="4" applyFont="1" applyFill="1" applyBorder="1"/>
    <xf numFmtId="0" fontId="0" fillId="0" borderId="3" xfId="0" applyBorder="1"/>
    <xf numFmtId="0" fontId="9" fillId="0" borderId="2" xfId="0" applyFont="1" applyBorder="1"/>
    <xf numFmtId="49" fontId="0" fillId="0" borderId="0" xfId="0" applyNumberFormat="1"/>
    <xf numFmtId="0" fontId="9" fillId="0" borderId="2" xfId="2" applyFont="1" applyBorder="1"/>
    <xf numFmtId="0" fontId="9" fillId="0" borderId="0" xfId="2" applyFont="1"/>
    <xf numFmtId="0" fontId="13" fillId="0" borderId="0" xfId="2" applyFont="1"/>
    <xf numFmtId="0" fontId="0" fillId="0" borderId="0" xfId="0" applyAlignment="1">
      <alignment horizontal="center"/>
    </xf>
    <xf numFmtId="0" fontId="9" fillId="0" borderId="4" xfId="2" applyFont="1" applyBorder="1"/>
    <xf numFmtId="164" fontId="9" fillId="0" borderId="5" xfId="2" applyNumberFormat="1" applyFont="1" applyBorder="1"/>
    <xf numFmtId="164" fontId="9" fillId="0" borderId="5" xfId="2" applyNumberFormat="1" applyFont="1" applyBorder="1" applyAlignment="1">
      <alignment wrapText="1"/>
    </xf>
    <xf numFmtId="164" fontId="9" fillId="0" borderId="0" xfId="2" applyNumberFormat="1" applyFont="1"/>
    <xf numFmtId="164" fontId="9" fillId="0" borderId="0" xfId="2" applyNumberFormat="1" applyFont="1" applyAlignment="1">
      <alignment wrapText="1"/>
    </xf>
    <xf numFmtId="0" fontId="2" fillId="0" borderId="1" xfId="0" applyFont="1" applyBorder="1"/>
    <xf numFmtId="0" fontId="0" fillId="0" borderId="6" xfId="0" applyBorder="1"/>
    <xf numFmtId="0" fontId="14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49" fontId="0" fillId="0" borderId="0" xfId="0" applyNumberFormat="1" applyAlignment="1">
      <alignment horizontal="right"/>
    </xf>
    <xf numFmtId="0" fontId="15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4" fillId="0" borderId="0" xfId="2" quotePrefix="1" applyFont="1"/>
    <xf numFmtId="0" fontId="5" fillId="0" borderId="0" xfId="2" applyFont="1"/>
    <xf numFmtId="0" fontId="6" fillId="0" borderId="0" xfId="5" applyFont="1"/>
    <xf numFmtId="0" fontId="3" fillId="0" borderId="0" xfId="5"/>
    <xf numFmtId="0" fontId="7" fillId="0" borderId="0" xfId="5" applyFont="1" applyAlignment="1">
      <alignment horizontal="left" vertical="center" wrapText="1"/>
    </xf>
    <xf numFmtId="0" fontId="3" fillId="0" borderId="0" xfId="5" applyAlignment="1">
      <alignment horizontal="center"/>
    </xf>
    <xf numFmtId="0" fontId="3" fillId="0" borderId="0" xfId="5" applyAlignment="1">
      <alignment wrapText="1"/>
    </xf>
    <xf numFmtId="0" fontId="16" fillId="0" borderId="0" xfId="5" quotePrefix="1" applyFont="1" applyAlignment="1">
      <alignment horizontal="left"/>
    </xf>
    <xf numFmtId="0" fontId="6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13" fillId="0" borderId="0" xfId="5" applyFont="1"/>
    <xf numFmtId="0" fontId="13" fillId="0" borderId="0" xfId="5" applyFont="1" applyAlignment="1">
      <alignment wrapText="1"/>
    </xf>
    <xf numFmtId="0" fontId="17" fillId="0" borderId="0" xfId="0" applyFont="1"/>
    <xf numFmtId="0" fontId="9" fillId="0" borderId="2" xfId="5" applyFont="1" applyBorder="1"/>
    <xf numFmtId="0" fontId="7" fillId="0" borderId="2" xfId="5" applyFont="1" applyBorder="1"/>
    <xf numFmtId="0" fontId="7" fillId="0" borderId="2" xfId="5" applyFont="1" applyBorder="1" applyAlignment="1">
      <alignment horizontal="left" vertical="center" wrapText="1"/>
    </xf>
    <xf numFmtId="0" fontId="13" fillId="0" borderId="2" xfId="5" applyFont="1" applyBorder="1" applyAlignment="1">
      <alignment horizontal="center"/>
    </xf>
    <xf numFmtId="44" fontId="13" fillId="0" borderId="2" xfId="6" applyFont="1" applyFill="1" applyBorder="1" applyAlignment="1">
      <alignment wrapText="1"/>
    </xf>
    <xf numFmtId="44" fontId="13" fillId="0" borderId="2" xfId="6" applyFont="1" applyFill="1" applyBorder="1"/>
    <xf numFmtId="43" fontId="9" fillId="0" borderId="2" xfId="7" applyFont="1" applyFill="1" applyBorder="1" applyAlignment="1">
      <alignment horizontal="center" vertical="center"/>
    </xf>
    <xf numFmtId="8" fontId="0" fillId="0" borderId="0" xfId="1" applyNumberFormat="1" applyFont="1"/>
    <xf numFmtId="44" fontId="13" fillId="0" borderId="2" xfId="8" applyFont="1" applyFill="1" applyBorder="1"/>
    <xf numFmtId="44" fontId="13" fillId="0" borderId="2" xfId="8" applyFont="1" applyFill="1" applyBorder="1" applyAlignment="1">
      <alignment wrapText="1"/>
    </xf>
    <xf numFmtId="44" fontId="13" fillId="0" borderId="2" xfId="9" applyFont="1" applyFill="1" applyBorder="1"/>
    <xf numFmtId="43" fontId="13" fillId="0" borderId="2" xfId="7" applyFont="1" applyFill="1" applyBorder="1"/>
    <xf numFmtId="16" fontId="0" fillId="0" borderId="0" xfId="0" applyNumberFormat="1"/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4" xfId="5" applyFont="1" applyBorder="1"/>
    <xf numFmtId="44" fontId="9" fillId="0" borderId="5" xfId="6" applyFont="1" applyFill="1" applyBorder="1"/>
    <xf numFmtId="44" fontId="9" fillId="0" borderId="5" xfId="6" applyFont="1" applyFill="1" applyBorder="1" applyAlignment="1">
      <alignment wrapText="1"/>
    </xf>
    <xf numFmtId="0" fontId="2" fillId="0" borderId="0" xfId="0" applyFont="1"/>
    <xf numFmtId="0" fontId="14" fillId="0" borderId="0" xfId="0" applyFont="1" applyAlignment="1">
      <alignment horizontal="left" vertical="center" wrapText="1"/>
    </xf>
    <xf numFmtId="0" fontId="6" fillId="0" borderId="0" xfId="10" quotePrefix="1" applyFont="1" applyAlignment="1">
      <alignment horizontal="center"/>
    </xf>
    <xf numFmtId="0" fontId="6" fillId="0" borderId="0" xfId="10" quotePrefix="1" applyFont="1"/>
    <xf numFmtId="0" fontId="13" fillId="0" borderId="0" xfId="10" applyFont="1" applyAlignment="1">
      <alignment horizontal="center"/>
    </xf>
    <xf numFmtId="0" fontId="13" fillId="0" borderId="0" xfId="10" applyFont="1"/>
    <xf numFmtId="44" fontId="13" fillId="0" borderId="0" xfId="9" applyFont="1" applyFill="1" applyBorder="1"/>
    <xf numFmtId="44" fontId="13" fillId="0" borderId="0" xfId="9" applyFont="1" applyFill="1" applyBorder="1" applyAlignment="1">
      <alignment wrapText="1"/>
    </xf>
    <xf numFmtId="0" fontId="7" fillId="0" borderId="2" xfId="0" applyFont="1" applyBorder="1"/>
    <xf numFmtId="0" fontId="7" fillId="0" borderId="2" xfId="10" applyFont="1" applyBorder="1" applyAlignment="1">
      <alignment horizontal="left" vertical="center" wrapText="1"/>
    </xf>
    <xf numFmtId="0" fontId="13" fillId="0" borderId="2" xfId="10" applyFont="1" applyBorder="1" applyAlignment="1">
      <alignment horizontal="center"/>
    </xf>
    <xf numFmtId="44" fontId="13" fillId="0" borderId="2" xfId="9" applyFont="1" applyFill="1" applyBorder="1" applyAlignment="1">
      <alignment wrapText="1"/>
    </xf>
    <xf numFmtId="44" fontId="13" fillId="0" borderId="8" xfId="9" applyFont="1" applyFill="1" applyBorder="1"/>
    <xf numFmtId="43" fontId="13" fillId="0" borderId="2" xfId="11" applyFont="1" applyFill="1" applyBorder="1"/>
    <xf numFmtId="0" fontId="7" fillId="0" borderId="2" xfId="10" applyFont="1" applyBorder="1"/>
    <xf numFmtId="0" fontId="9" fillId="0" borderId="0" xfId="10" applyFont="1"/>
    <xf numFmtId="0" fontId="7" fillId="0" borderId="0" xfId="10" applyFont="1" applyAlignment="1">
      <alignment horizontal="left" vertical="center" wrapText="1"/>
    </xf>
    <xf numFmtId="0" fontId="9" fillId="0" borderId="0" xfId="10" applyFont="1" applyAlignment="1">
      <alignment horizontal="center"/>
    </xf>
    <xf numFmtId="0" fontId="9" fillId="0" borderId="4" xfId="10" applyFont="1" applyBorder="1"/>
    <xf numFmtId="44" fontId="9" fillId="0" borderId="5" xfId="9" applyFont="1" applyFill="1" applyBorder="1"/>
    <xf numFmtId="44" fontId="9" fillId="0" borderId="5" xfId="9" applyFont="1" applyFill="1" applyBorder="1" applyAlignment="1">
      <alignment wrapText="1"/>
    </xf>
    <xf numFmtId="44" fontId="9" fillId="0" borderId="9" xfId="9" applyFont="1" applyFill="1" applyBorder="1"/>
    <xf numFmtId="0" fontId="6" fillId="0" borderId="0" xfId="12" applyFont="1" applyAlignment="1">
      <alignment horizontal="center"/>
    </xf>
    <xf numFmtId="0" fontId="18" fillId="0" borderId="0" xfId="2" applyFont="1" applyAlignment="1">
      <alignment horizontal="left" wrapText="1"/>
    </xf>
    <xf numFmtId="0" fontId="13" fillId="0" borderId="0" xfId="12" applyFont="1" applyAlignment="1">
      <alignment horizontal="center"/>
    </xf>
    <xf numFmtId="0" fontId="13" fillId="0" borderId="0" xfId="12" applyFont="1"/>
    <xf numFmtId="44" fontId="13" fillId="0" borderId="0" xfId="13" applyFont="1" applyFill="1" applyBorder="1"/>
    <xf numFmtId="44" fontId="13" fillId="0" borderId="0" xfId="13" applyFont="1" applyFill="1" applyBorder="1" applyAlignment="1">
      <alignment wrapText="1"/>
    </xf>
    <xf numFmtId="0" fontId="18" fillId="0" borderId="1" xfId="2" applyFont="1" applyBorder="1" applyAlignment="1">
      <alignment horizontal="left" wrapText="1"/>
    </xf>
    <xf numFmtId="0" fontId="9" fillId="0" borderId="2" xfId="14" applyFont="1" applyBorder="1"/>
    <xf numFmtId="0" fontId="13" fillId="0" borderId="2" xfId="12" applyFont="1" applyBorder="1"/>
    <xf numFmtId="0" fontId="7" fillId="0" borderId="2" xfId="12" applyFont="1" applyBorder="1" applyAlignment="1">
      <alignment horizontal="left" vertical="center" wrapText="1"/>
    </xf>
    <xf numFmtId="0" fontId="13" fillId="0" borderId="2" xfId="12" applyFont="1" applyBorder="1" applyAlignment="1">
      <alignment horizontal="center"/>
    </xf>
    <xf numFmtId="44" fontId="13" fillId="0" borderId="2" xfId="15" applyFont="1" applyFill="1" applyBorder="1"/>
    <xf numFmtId="44" fontId="13" fillId="0" borderId="2" xfId="15" applyFont="1" applyFill="1" applyBorder="1" applyAlignment="1">
      <alignment wrapText="1"/>
    </xf>
    <xf numFmtId="44" fontId="13" fillId="0" borderId="2" xfId="16" applyFont="1" applyFill="1" applyBorder="1"/>
    <xf numFmtId="0" fontId="9" fillId="0" borderId="2" xfId="12" applyFont="1" applyBorder="1" applyAlignment="1">
      <alignment horizontal="center" vertical="center"/>
    </xf>
    <xf numFmtId="0" fontId="9" fillId="0" borderId="2" xfId="12" applyFont="1" applyBorder="1" applyAlignment="1">
      <alignment horizontal="left"/>
    </xf>
    <xf numFmtId="43" fontId="13" fillId="0" borderId="2" xfId="17" applyFont="1" applyFill="1" applyBorder="1"/>
    <xf numFmtId="0" fontId="9" fillId="0" borderId="2" xfId="18" applyFont="1" applyBorder="1" applyAlignment="1">
      <alignment horizontal="left"/>
    </xf>
    <xf numFmtId="0" fontId="7" fillId="0" borderId="2" xfId="19" applyFont="1" applyBorder="1"/>
    <xf numFmtId="0" fontId="7" fillId="0" borderId="2" xfId="18" applyFont="1" applyBorder="1" applyAlignment="1">
      <alignment horizontal="left" vertical="center" wrapText="1"/>
    </xf>
    <xf numFmtId="0" fontId="13" fillId="0" borderId="2" xfId="18" applyFont="1" applyBorder="1" applyAlignment="1">
      <alignment horizontal="center"/>
    </xf>
    <xf numFmtId="44" fontId="13" fillId="0" borderId="2" xfId="18" applyNumberFormat="1" applyFont="1" applyBorder="1"/>
    <xf numFmtId="0" fontId="9" fillId="0" borderId="0" xfId="12" applyFont="1"/>
    <xf numFmtId="0" fontId="7" fillId="0" borderId="0" xfId="12" applyFont="1" applyAlignment="1">
      <alignment horizontal="left" vertical="center" wrapText="1"/>
    </xf>
    <xf numFmtId="0" fontId="9" fillId="0" borderId="0" xfId="12" applyFont="1" applyAlignment="1">
      <alignment horizontal="center"/>
    </xf>
    <xf numFmtId="0" fontId="9" fillId="0" borderId="4" xfId="12" applyFont="1" applyBorder="1"/>
    <xf numFmtId="44" fontId="9" fillId="0" borderId="5" xfId="13" applyFont="1" applyFill="1" applyBorder="1" applyAlignment="1">
      <alignment horizontal="right"/>
    </xf>
    <xf numFmtId="0" fontId="6" fillId="0" borderId="0" xfId="14" applyFont="1" applyAlignment="1">
      <alignment horizontal="center"/>
    </xf>
    <xf numFmtId="0" fontId="6" fillId="0" borderId="0" xfId="14" applyFont="1"/>
    <xf numFmtId="0" fontId="13" fillId="0" borderId="0" xfId="14" applyFont="1" applyAlignment="1">
      <alignment horizontal="center"/>
    </xf>
    <xf numFmtId="0" fontId="13" fillId="0" borderId="0" xfId="14" applyFont="1"/>
    <xf numFmtId="44" fontId="13" fillId="0" borderId="0" xfId="20" applyFont="1" applyFill="1" applyBorder="1"/>
    <xf numFmtId="44" fontId="13" fillId="0" borderId="0" xfId="20" applyFont="1" applyFill="1" applyBorder="1" applyAlignment="1">
      <alignment wrapText="1"/>
    </xf>
    <xf numFmtId="0" fontId="7" fillId="0" borderId="2" xfId="14" applyFont="1" applyBorder="1"/>
    <xf numFmtId="0" fontId="7" fillId="0" borderId="2" xfId="14" applyFont="1" applyBorder="1" applyAlignment="1">
      <alignment horizontal="left" vertical="center" wrapText="1"/>
    </xf>
    <xf numFmtId="0" fontId="13" fillId="0" borderId="2" xfId="14" applyFont="1" applyBorder="1" applyAlignment="1">
      <alignment horizontal="center"/>
    </xf>
    <xf numFmtId="44" fontId="13" fillId="0" borderId="2" xfId="21" applyFont="1" applyFill="1" applyBorder="1"/>
    <xf numFmtId="44" fontId="13" fillId="0" borderId="2" xfId="21" applyFont="1" applyFill="1" applyBorder="1" applyAlignment="1">
      <alignment wrapText="1"/>
    </xf>
    <xf numFmtId="44" fontId="13" fillId="0" borderId="2" xfId="14" applyNumberFormat="1" applyFont="1" applyBorder="1"/>
    <xf numFmtId="44" fontId="13" fillId="0" borderId="2" xfId="20" applyFont="1" applyFill="1" applyBorder="1"/>
    <xf numFmtId="0" fontId="9" fillId="0" borderId="0" xfId="14" applyFont="1"/>
    <xf numFmtId="0" fontId="7" fillId="0" borderId="0" xfId="14" applyFont="1" applyAlignment="1">
      <alignment horizontal="left" vertical="center" wrapText="1"/>
    </xf>
    <xf numFmtId="0" fontId="9" fillId="0" borderId="0" xfId="14" applyFont="1" applyAlignment="1">
      <alignment horizontal="center"/>
    </xf>
    <xf numFmtId="0" fontId="9" fillId="0" borderId="4" xfId="14" applyFont="1" applyBorder="1"/>
    <xf numFmtId="44" fontId="9" fillId="0" borderId="5" xfId="20" applyFont="1" applyFill="1" applyBorder="1"/>
    <xf numFmtId="44" fontId="9" fillId="0" borderId="0" xfId="20" applyFont="1" applyFill="1" applyBorder="1"/>
    <xf numFmtId="44" fontId="9" fillId="0" borderId="0" xfId="20" applyFont="1" applyFill="1" applyBorder="1" applyAlignment="1">
      <alignment wrapText="1"/>
    </xf>
    <xf numFmtId="0" fontId="0" fillId="0" borderId="1" xfId="0" applyBorder="1"/>
    <xf numFmtId="0" fontId="14" fillId="0" borderId="1" xfId="0" applyFont="1" applyBorder="1" applyAlignment="1">
      <alignment horizontal="left" vertical="center" wrapText="1"/>
    </xf>
    <xf numFmtId="0" fontId="6" fillId="0" borderId="0" xfId="22" applyFont="1"/>
    <xf numFmtId="0" fontId="3" fillId="0" borderId="0" xfId="22"/>
    <xf numFmtId="0" fontId="7" fillId="0" borderId="0" xfId="22" applyFont="1" applyAlignment="1">
      <alignment horizontal="left" vertical="center" wrapText="1"/>
    </xf>
    <xf numFmtId="0" fontId="3" fillId="0" borderId="0" xfId="22" applyAlignment="1">
      <alignment horizontal="center"/>
    </xf>
    <xf numFmtId="0" fontId="3" fillId="0" borderId="0" xfId="22" applyAlignment="1">
      <alignment wrapText="1"/>
    </xf>
    <xf numFmtId="0" fontId="16" fillId="0" borderId="0" xfId="22" quotePrefix="1" applyFont="1" applyAlignment="1">
      <alignment horizontal="left"/>
    </xf>
    <xf numFmtId="0" fontId="6" fillId="0" borderId="0" xfId="22" applyFont="1" applyAlignment="1">
      <alignment horizontal="center"/>
    </xf>
    <xf numFmtId="0" fontId="13" fillId="0" borderId="0" xfId="22" applyFont="1" applyAlignment="1">
      <alignment horizontal="center"/>
    </xf>
    <xf numFmtId="0" fontId="13" fillId="0" borderId="0" xfId="22" applyFont="1"/>
    <xf numFmtId="44" fontId="13" fillId="0" borderId="0" xfId="15" applyFont="1" applyFill="1" applyBorder="1"/>
    <xf numFmtId="44" fontId="13" fillId="0" borderId="0" xfId="15" applyFont="1" applyFill="1" applyBorder="1" applyAlignment="1">
      <alignment wrapText="1"/>
    </xf>
    <xf numFmtId="0" fontId="9" fillId="0" borderId="2" xfId="22" applyFont="1" applyBorder="1"/>
    <xf numFmtId="0" fontId="7" fillId="0" borderId="2" xfId="22" applyFont="1" applyBorder="1"/>
    <xf numFmtId="0" fontId="7" fillId="0" borderId="2" xfId="22" applyFont="1" applyBorder="1" applyAlignment="1">
      <alignment horizontal="left" vertical="center" wrapText="1"/>
    </xf>
    <xf numFmtId="0" fontId="13" fillId="0" borderId="2" xfId="22" applyFont="1" applyBorder="1" applyAlignment="1">
      <alignment horizontal="center"/>
    </xf>
    <xf numFmtId="44" fontId="13" fillId="0" borderId="2" xfId="22" applyNumberFormat="1" applyFont="1" applyBorder="1"/>
    <xf numFmtId="0" fontId="7" fillId="0" borderId="2" xfId="22" applyFont="1" applyBorder="1" applyAlignment="1">
      <alignment horizontal="left" vertical="center"/>
    </xf>
    <xf numFmtId="44" fontId="13" fillId="0" borderId="2" xfId="1" applyFont="1" applyFill="1" applyBorder="1"/>
    <xf numFmtId="0" fontId="9" fillId="0" borderId="0" xfId="22" applyFont="1"/>
    <xf numFmtId="0" fontId="9" fillId="0" borderId="0" xfId="22" applyFont="1" applyAlignment="1">
      <alignment horizontal="center"/>
    </xf>
    <xf numFmtId="0" fontId="9" fillId="0" borderId="4" xfId="22" applyFont="1" applyBorder="1"/>
    <xf numFmtId="44" fontId="9" fillId="0" borderId="10" xfId="15" applyFont="1" applyFill="1" applyBorder="1"/>
    <xf numFmtId="44" fontId="9" fillId="0" borderId="0" xfId="15" applyFont="1" applyFill="1" applyBorder="1"/>
    <xf numFmtId="44" fontId="9" fillId="0" borderId="0" xfId="15" applyFont="1" applyFill="1" applyBorder="1" applyAlignment="1">
      <alignment wrapText="1"/>
    </xf>
    <xf numFmtId="0" fontId="6" fillId="0" borderId="0" xfId="19" applyFont="1" applyAlignment="1">
      <alignment horizontal="center"/>
    </xf>
    <xf numFmtId="0" fontId="6" fillId="0" borderId="0" xfId="19" applyFont="1"/>
    <xf numFmtId="0" fontId="13" fillId="0" borderId="0" xfId="19" applyFont="1" applyAlignment="1">
      <alignment horizontal="center"/>
    </xf>
    <xf numFmtId="0" fontId="13" fillId="0" borderId="0" xfId="19" applyFont="1"/>
    <xf numFmtId="44" fontId="13" fillId="0" borderId="0" xfId="23" applyFont="1" applyFill="1" applyBorder="1"/>
    <xf numFmtId="44" fontId="13" fillId="0" borderId="0" xfId="23" applyFont="1" applyFill="1" applyBorder="1" applyAlignment="1">
      <alignment wrapText="1"/>
    </xf>
    <xf numFmtId="0" fontId="9" fillId="0" borderId="2" xfId="19" applyFont="1" applyBorder="1"/>
    <xf numFmtId="0" fontId="7" fillId="0" borderId="2" xfId="18" applyFont="1" applyBorder="1"/>
    <xf numFmtId="0" fontId="7" fillId="0" borderId="2" xfId="19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44" fontId="13" fillId="0" borderId="2" xfId="19" applyNumberFormat="1" applyFont="1" applyBorder="1"/>
    <xf numFmtId="0" fontId="13" fillId="0" borderId="2" xfId="19" applyFont="1" applyBorder="1" applyAlignment="1">
      <alignment horizontal="center"/>
    </xf>
    <xf numFmtId="44" fontId="13" fillId="0" borderId="2" xfId="23" applyFont="1" applyFill="1" applyBorder="1"/>
    <xf numFmtId="44" fontId="13" fillId="0" borderId="2" xfId="23" applyFont="1" applyFill="1" applyBorder="1" applyAlignment="1">
      <alignment wrapText="1"/>
    </xf>
    <xf numFmtId="0" fontId="9" fillId="0" borderId="2" xfId="19" applyFont="1" applyBorder="1" applyAlignment="1">
      <alignment vertical="center"/>
    </xf>
    <xf numFmtId="44" fontId="18" fillId="0" borderId="2" xfId="19" applyNumberFormat="1" applyFont="1" applyBorder="1"/>
    <xf numFmtId="0" fontId="9" fillId="4" borderId="2" xfId="19" applyFont="1" applyFill="1" applyBorder="1" applyAlignment="1">
      <alignment horizontal="left"/>
    </xf>
    <xf numFmtId="0" fontId="7" fillId="4" borderId="2" xfId="19" applyFont="1" applyFill="1" applyBorder="1"/>
    <xf numFmtId="0" fontId="7" fillId="4" borderId="2" xfId="19" applyFont="1" applyFill="1" applyBorder="1" applyAlignment="1">
      <alignment horizontal="left" vertical="center" wrapText="1"/>
    </xf>
    <xf numFmtId="0" fontId="9" fillId="0" borderId="0" xfId="19" applyFont="1"/>
    <xf numFmtId="0" fontId="7" fillId="0" borderId="0" xfId="19" applyFont="1" applyAlignment="1">
      <alignment horizontal="left" vertical="center" wrapText="1"/>
    </xf>
    <xf numFmtId="0" fontId="9" fillId="0" borderId="0" xfId="19" applyFont="1" applyAlignment="1">
      <alignment horizontal="center"/>
    </xf>
    <xf numFmtId="0" fontId="9" fillId="0" borderId="11" xfId="19" applyFont="1" applyBorder="1"/>
    <xf numFmtId="44" fontId="9" fillId="0" borderId="12" xfId="23" applyFont="1" applyFill="1" applyBorder="1" applyAlignment="1">
      <alignment horizontal="center"/>
    </xf>
    <xf numFmtId="44" fontId="9" fillId="0" borderId="0" xfId="23" applyFont="1" applyFill="1" applyBorder="1" applyAlignment="1">
      <alignment horizontal="center"/>
    </xf>
    <xf numFmtId="44" fontId="9" fillId="0" borderId="0" xfId="23" applyFont="1" applyFill="1" applyBorder="1" applyAlignment="1">
      <alignment horizontal="center" wrapText="1"/>
    </xf>
    <xf numFmtId="0" fontId="9" fillId="0" borderId="1" xfId="19" applyFont="1" applyBorder="1"/>
    <xf numFmtId="0" fontId="6" fillId="0" borderId="0" xfId="24" applyFont="1"/>
    <xf numFmtId="0" fontId="3" fillId="0" borderId="0" xfId="24"/>
    <xf numFmtId="0" fontId="7" fillId="0" borderId="0" xfId="24" applyFont="1" applyAlignment="1">
      <alignment horizontal="left" vertical="center" wrapText="1"/>
    </xf>
    <xf numFmtId="0" fontId="3" fillId="0" borderId="0" xfId="24" applyAlignment="1">
      <alignment horizontal="center"/>
    </xf>
    <xf numFmtId="0" fontId="3" fillId="0" borderId="0" xfId="24" applyAlignment="1">
      <alignment wrapText="1"/>
    </xf>
    <xf numFmtId="0" fontId="16" fillId="0" borderId="0" xfId="24" quotePrefix="1" applyFont="1" applyAlignment="1">
      <alignment horizontal="left"/>
    </xf>
    <xf numFmtId="0" fontId="6" fillId="0" borderId="0" xfId="24" applyFont="1" applyAlignment="1">
      <alignment horizontal="center"/>
    </xf>
    <xf numFmtId="0" fontId="13" fillId="0" borderId="0" xfId="24" applyFont="1" applyAlignment="1">
      <alignment horizontal="center"/>
    </xf>
    <xf numFmtId="0" fontId="13" fillId="0" borderId="0" xfId="24" applyFont="1"/>
    <xf numFmtId="44" fontId="13" fillId="0" borderId="0" xfId="8" applyFont="1" applyFill="1" applyBorder="1"/>
    <xf numFmtId="44" fontId="13" fillId="0" borderId="0" xfId="8" applyFont="1" applyFill="1" applyBorder="1" applyAlignment="1">
      <alignment wrapText="1"/>
    </xf>
    <xf numFmtId="0" fontId="9" fillId="0" borderId="2" xfId="24" applyFont="1" applyBorder="1" applyAlignment="1">
      <alignment horizontal="left"/>
    </xf>
    <xf numFmtId="0" fontId="7" fillId="0" borderId="2" xfId="24" applyFont="1" applyBorder="1"/>
    <xf numFmtId="0" fontId="7" fillId="0" borderId="2" xfId="24" applyFont="1" applyBorder="1" applyAlignment="1">
      <alignment horizontal="left" vertical="center" wrapText="1"/>
    </xf>
    <xf numFmtId="0" fontId="13" fillId="0" borderId="2" xfId="24" applyFont="1" applyBorder="1" applyAlignment="1">
      <alignment horizontal="center"/>
    </xf>
    <xf numFmtId="44" fontId="13" fillId="0" borderId="2" xfId="24" applyNumberFormat="1" applyFont="1" applyBorder="1"/>
    <xf numFmtId="0" fontId="9" fillId="0" borderId="2" xfId="24" applyFont="1" applyBorder="1"/>
    <xf numFmtId="0" fontId="9" fillId="0" borderId="0" xfId="24" applyFont="1" applyAlignment="1">
      <alignment horizontal="center"/>
    </xf>
    <xf numFmtId="0" fontId="9" fillId="0" borderId="4" xfId="24" applyFont="1" applyBorder="1"/>
    <xf numFmtId="44" fontId="9" fillId="0" borderId="5" xfId="8" applyFont="1" applyFill="1" applyBorder="1"/>
    <xf numFmtId="0" fontId="6" fillId="0" borderId="0" xfId="18" applyFont="1" applyAlignment="1">
      <alignment horizontal="center"/>
    </xf>
    <xf numFmtId="0" fontId="6" fillId="0" borderId="0" xfId="18" applyFont="1"/>
    <xf numFmtId="0" fontId="13" fillId="0" borderId="0" xfId="18" applyFont="1" applyAlignment="1">
      <alignment horizontal="center"/>
    </xf>
    <xf numFmtId="0" fontId="13" fillId="0" borderId="0" xfId="18" applyFont="1"/>
    <xf numFmtId="44" fontId="13" fillId="0" borderId="0" xfId="21" applyFont="1" applyFill="1" applyBorder="1"/>
    <xf numFmtId="44" fontId="13" fillId="0" borderId="0" xfId="21" applyFont="1" applyFill="1" applyBorder="1" applyAlignment="1">
      <alignment wrapText="1"/>
    </xf>
    <xf numFmtId="0" fontId="9" fillId="0" borderId="2" xfId="18" applyFont="1" applyBorder="1"/>
    <xf numFmtId="0" fontId="9" fillId="0" borderId="0" xfId="18" applyFont="1"/>
    <xf numFmtId="0" fontId="7" fillId="0" borderId="0" xfId="18" applyFont="1" applyAlignment="1">
      <alignment horizontal="left" vertical="center" wrapText="1"/>
    </xf>
    <xf numFmtId="0" fontId="9" fillId="0" borderId="0" xfId="18" applyFont="1" applyAlignment="1">
      <alignment horizontal="center"/>
    </xf>
    <xf numFmtId="0" fontId="9" fillId="0" borderId="4" xfId="18" applyFont="1" applyBorder="1"/>
    <xf numFmtId="44" fontId="9" fillId="0" borderId="5" xfId="21" applyFont="1" applyFill="1" applyBorder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7" fillId="0" borderId="2" xfId="0" applyFont="1" applyBorder="1" applyAlignment="1">
      <alignment horizontal="left" vertical="center" wrapText="1"/>
    </xf>
    <xf numFmtId="44" fontId="13" fillId="0" borderId="8" xfId="3" applyFont="1" applyFill="1" applyBorder="1"/>
    <xf numFmtId="44" fontId="13" fillId="0" borderId="8" xfId="8" applyFont="1" applyFill="1" applyBorder="1"/>
    <xf numFmtId="44" fontId="9" fillId="0" borderId="2" xfId="0" applyNumberFormat="1" applyFont="1" applyBorder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4" xfId="0" applyFont="1" applyBorder="1"/>
    <xf numFmtId="0" fontId="6" fillId="0" borderId="0" xfId="25" applyFont="1"/>
    <xf numFmtId="0" fontId="3" fillId="0" borderId="0" xfId="25"/>
    <xf numFmtId="0" fontId="7" fillId="0" borderId="0" xfId="25" applyFont="1" applyAlignment="1">
      <alignment horizontal="left" vertical="center" wrapText="1"/>
    </xf>
    <xf numFmtId="0" fontId="3" fillId="0" borderId="0" xfId="25" applyAlignment="1">
      <alignment horizontal="center"/>
    </xf>
    <xf numFmtId="0" fontId="3" fillId="0" borderId="0" xfId="25" applyAlignment="1">
      <alignment wrapText="1"/>
    </xf>
    <xf numFmtId="0" fontId="16" fillId="0" borderId="0" xfId="25" quotePrefix="1" applyFont="1" applyAlignment="1">
      <alignment horizontal="left"/>
    </xf>
    <xf numFmtId="0" fontId="6" fillId="0" borderId="0" xfId="25" applyFont="1" applyAlignment="1">
      <alignment horizontal="center"/>
    </xf>
    <xf numFmtId="0" fontId="13" fillId="0" borderId="0" xfId="25" applyFont="1" applyAlignment="1">
      <alignment horizontal="center"/>
    </xf>
    <xf numFmtId="0" fontId="13" fillId="0" borderId="0" xfId="25" applyFont="1"/>
    <xf numFmtId="44" fontId="13" fillId="0" borderId="0" xfId="16" applyFont="1" applyFill="1"/>
    <xf numFmtId="44" fontId="13" fillId="0" borderId="0" xfId="16" applyFont="1" applyFill="1" applyAlignment="1">
      <alignment wrapText="1"/>
    </xf>
    <xf numFmtId="0" fontId="9" fillId="0" borderId="2" xfId="25" applyFont="1" applyBorder="1" applyAlignment="1">
      <alignment horizontal="left" vertical="center"/>
    </xf>
    <xf numFmtId="0" fontId="13" fillId="0" borderId="2" xfId="25" applyFont="1" applyBorder="1" applyAlignment="1">
      <alignment horizontal="left" vertical="center"/>
    </xf>
    <xf numFmtId="0" fontId="7" fillId="0" borderId="2" xfId="25" applyFont="1" applyBorder="1" applyAlignment="1">
      <alignment horizontal="left" vertical="center" wrapText="1"/>
    </xf>
    <xf numFmtId="0" fontId="13" fillId="0" borderId="2" xfId="2" applyFont="1" applyBorder="1" applyAlignment="1">
      <alignment horizontal="center" vertical="center"/>
    </xf>
    <xf numFmtId="0" fontId="9" fillId="0" borderId="2" xfId="25" applyFont="1" applyBorder="1" applyAlignment="1">
      <alignment horizontal="center" vertical="center"/>
    </xf>
    <xf numFmtId="0" fontId="9" fillId="0" borderId="2" xfId="25" applyFont="1" applyBorder="1"/>
    <xf numFmtId="0" fontId="19" fillId="0" borderId="2" xfId="0" applyFont="1" applyBorder="1"/>
    <xf numFmtId="0" fontId="13" fillId="0" borderId="2" xfId="25" applyFont="1" applyBorder="1" applyAlignment="1">
      <alignment horizontal="center"/>
    </xf>
    <xf numFmtId="44" fontId="13" fillId="0" borderId="2" xfId="25" applyNumberFormat="1" applyFont="1" applyBorder="1"/>
    <xf numFmtId="0" fontId="13" fillId="0" borderId="2" xfId="25" applyFont="1" applyBorder="1"/>
    <xf numFmtId="0" fontId="9" fillId="0" borderId="0" xfId="25" applyFont="1"/>
    <xf numFmtId="0" fontId="9" fillId="0" borderId="13" xfId="25" applyFont="1" applyBorder="1" applyAlignment="1">
      <alignment horizontal="center"/>
    </xf>
    <xf numFmtId="0" fontId="9" fillId="0" borderId="4" xfId="25" applyFont="1" applyBorder="1"/>
    <xf numFmtId="44" fontId="9" fillId="0" borderId="5" xfId="16" applyFont="1" applyFill="1" applyBorder="1"/>
    <xf numFmtId="44" fontId="9" fillId="0" borderId="5" xfId="16" applyFont="1" applyFill="1" applyBorder="1" applyAlignment="1">
      <alignment wrapText="1"/>
    </xf>
    <xf numFmtId="0" fontId="9" fillId="0" borderId="0" xfId="25" applyFont="1" applyAlignment="1">
      <alignment horizontal="center"/>
    </xf>
    <xf numFmtId="44" fontId="9" fillId="0" borderId="0" xfId="16" applyFont="1" applyFill="1" applyBorder="1"/>
    <xf numFmtId="44" fontId="9" fillId="0" borderId="0" xfId="16" applyFont="1" applyFill="1" applyBorder="1" applyAlignment="1">
      <alignment wrapText="1"/>
    </xf>
    <xf numFmtId="0" fontId="13" fillId="0" borderId="0" xfId="26" applyFont="1" applyAlignment="1">
      <alignment horizontal="center"/>
    </xf>
    <xf numFmtId="0" fontId="13" fillId="0" borderId="0" xfId="26" applyFont="1"/>
    <xf numFmtId="44" fontId="13" fillId="0" borderId="0" xfId="27" applyFont="1" applyFill="1" applyBorder="1"/>
    <xf numFmtId="44" fontId="13" fillId="0" borderId="0" xfId="27" applyFont="1" applyFill="1" applyBorder="1" applyAlignment="1">
      <alignment wrapText="1"/>
    </xf>
    <xf numFmtId="0" fontId="9" fillId="0" borderId="2" xfId="26" applyFont="1" applyBorder="1" applyAlignment="1">
      <alignment horizontal="left"/>
    </xf>
    <xf numFmtId="0" fontId="7" fillId="0" borderId="2" xfId="26" applyFont="1" applyBorder="1"/>
    <xf numFmtId="0" fontId="7" fillId="0" borderId="2" xfId="26" applyFont="1" applyBorder="1" applyAlignment="1">
      <alignment horizontal="left" vertical="center" wrapText="1"/>
    </xf>
    <xf numFmtId="0" fontId="13" fillId="0" borderId="2" xfId="26" applyFont="1" applyBorder="1" applyAlignment="1">
      <alignment horizontal="center"/>
    </xf>
    <xf numFmtId="44" fontId="13" fillId="0" borderId="2" xfId="26" applyNumberFormat="1" applyFont="1" applyBorder="1"/>
    <xf numFmtId="0" fontId="7" fillId="0" borderId="2" xfId="26" quotePrefix="1" applyFont="1" applyBorder="1" applyAlignment="1">
      <alignment horizontal="left" vertical="center" wrapText="1"/>
    </xf>
    <xf numFmtId="0" fontId="9" fillId="0" borderId="0" xfId="26" applyFont="1"/>
    <xf numFmtId="0" fontId="7" fillId="0" borderId="0" xfId="26" applyFont="1" applyAlignment="1">
      <alignment horizontal="left" vertical="center" wrapText="1"/>
    </xf>
    <xf numFmtId="0" fontId="9" fillId="0" borderId="0" xfId="26" applyFont="1" applyAlignment="1">
      <alignment horizontal="center"/>
    </xf>
    <xf numFmtId="0" fontId="9" fillId="0" borderId="4" xfId="26" applyFont="1" applyBorder="1"/>
    <xf numFmtId="44" fontId="9" fillId="0" borderId="5" xfId="27" applyFont="1" applyFill="1" applyBorder="1"/>
    <xf numFmtId="44" fontId="9" fillId="0" borderId="5" xfId="27" applyFont="1" applyFill="1" applyBorder="1" applyAlignment="1">
      <alignment wrapText="1"/>
    </xf>
    <xf numFmtId="44" fontId="9" fillId="0" borderId="0" xfId="27" applyFont="1" applyFill="1" applyBorder="1"/>
    <xf numFmtId="44" fontId="9" fillId="0" borderId="0" xfId="27" applyFont="1" applyFill="1" applyBorder="1" applyAlignment="1">
      <alignment wrapText="1"/>
    </xf>
    <xf numFmtId="0" fontId="9" fillId="0" borderId="1" xfId="26" applyFont="1" applyBorder="1"/>
    <xf numFmtId="0" fontId="6" fillId="0" borderId="0" xfId="28" applyFont="1"/>
    <xf numFmtId="0" fontId="3" fillId="0" borderId="0" xfId="28"/>
    <xf numFmtId="0" fontId="7" fillId="0" borderId="0" xfId="28" applyFont="1" applyAlignment="1">
      <alignment horizontal="left" vertical="center" wrapText="1"/>
    </xf>
    <xf numFmtId="0" fontId="3" fillId="0" borderId="0" xfId="28" applyAlignment="1">
      <alignment horizontal="center"/>
    </xf>
    <xf numFmtId="0" fontId="3" fillId="0" borderId="0" xfId="28" applyAlignment="1">
      <alignment wrapText="1"/>
    </xf>
    <xf numFmtId="0" fontId="16" fillId="0" borderId="0" xfId="28" quotePrefix="1" applyFont="1" applyAlignment="1">
      <alignment horizontal="left"/>
    </xf>
    <xf numFmtId="0" fontId="6" fillId="0" borderId="0" xfId="28" applyFont="1" applyAlignment="1">
      <alignment horizontal="center"/>
    </xf>
    <xf numFmtId="0" fontId="8" fillId="0" borderId="0" xfId="28" applyFont="1"/>
    <xf numFmtId="0" fontId="9" fillId="0" borderId="0" xfId="2" quotePrefix="1" applyFont="1"/>
    <xf numFmtId="0" fontId="13" fillId="0" borderId="0" xfId="28" applyFont="1" applyAlignment="1">
      <alignment horizontal="center"/>
    </xf>
    <xf numFmtId="0" fontId="13" fillId="0" borderId="0" xfId="28" applyFont="1"/>
    <xf numFmtId="44" fontId="13" fillId="0" borderId="0" xfId="29" applyFont="1" applyFill="1"/>
    <xf numFmtId="44" fontId="13" fillId="0" borderId="0" xfId="29" applyFont="1" applyFill="1" applyAlignment="1">
      <alignment wrapText="1"/>
    </xf>
    <xf numFmtId="0" fontId="9" fillId="3" borderId="2" xfId="28" applyFont="1" applyFill="1" applyBorder="1" applyAlignment="1">
      <alignment horizontal="center" vertical="center"/>
    </xf>
    <xf numFmtId="0" fontId="10" fillId="3" borderId="2" xfId="28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/>
    </xf>
    <xf numFmtId="0" fontId="9" fillId="3" borderId="2" xfId="28" applyFont="1" applyFill="1" applyBorder="1" applyAlignment="1">
      <alignment horizontal="center" vertical="center" wrapText="1"/>
    </xf>
    <xf numFmtId="0" fontId="11" fillId="3" borderId="2" xfId="28" applyFont="1" applyFill="1" applyBorder="1" applyAlignment="1">
      <alignment horizontal="center" vertical="center" wrapText="1"/>
    </xf>
    <xf numFmtId="0" fontId="11" fillId="3" borderId="2" xfId="28" applyFont="1" applyFill="1" applyBorder="1" applyAlignment="1">
      <alignment horizontal="center" vertical="center" wrapText="1" shrinkToFit="1"/>
    </xf>
    <xf numFmtId="0" fontId="9" fillId="0" borderId="2" xfId="28" applyFont="1" applyBorder="1" applyAlignment="1">
      <alignment vertical="center"/>
    </xf>
    <xf numFmtId="0" fontId="13" fillId="0" borderId="2" xfId="28" applyFont="1" applyBorder="1" applyAlignment="1">
      <alignment vertical="center"/>
    </xf>
    <xf numFmtId="0" fontId="7" fillId="0" borderId="2" xfId="28" applyFont="1" applyBorder="1" applyAlignment="1">
      <alignment horizontal="left" vertical="center" wrapText="1"/>
    </xf>
    <xf numFmtId="44" fontId="13" fillId="0" borderId="2" xfId="30" applyFont="1" applyFill="1" applyBorder="1" applyAlignment="1">
      <alignment vertical="center"/>
    </xf>
    <xf numFmtId="44" fontId="13" fillId="0" borderId="2" xfId="30" applyFont="1" applyFill="1" applyBorder="1" applyAlignment="1">
      <alignment vertical="center" wrapText="1"/>
    </xf>
    <xf numFmtId="165" fontId="13" fillId="0" borderId="2" xfId="30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0" fontId="7" fillId="0" borderId="2" xfId="28" applyFont="1" applyBorder="1"/>
    <xf numFmtId="44" fontId="13" fillId="0" borderId="2" xfId="28" applyNumberFormat="1" applyFont="1" applyBorder="1"/>
    <xf numFmtId="0" fontId="9" fillId="0" borderId="2" xfId="28" applyFont="1" applyBorder="1" applyAlignment="1">
      <alignment horizontal="left"/>
    </xf>
    <xf numFmtId="44" fontId="13" fillId="0" borderId="2" xfId="29" applyFont="1" applyFill="1" applyBorder="1"/>
    <xf numFmtId="44" fontId="13" fillId="0" borderId="2" xfId="29" applyFont="1" applyFill="1" applyBorder="1" applyAlignment="1">
      <alignment wrapText="1"/>
    </xf>
    <xf numFmtId="0" fontId="20" fillId="0" borderId="0" xfId="0" applyFont="1"/>
    <xf numFmtId="0" fontId="7" fillId="0" borderId="2" xfId="31" applyFont="1" applyBorder="1"/>
    <xf numFmtId="0" fontId="7" fillId="0" borderId="2" xfId="31" applyFont="1" applyBorder="1" applyAlignment="1">
      <alignment horizontal="left" vertical="center" wrapText="1"/>
    </xf>
    <xf numFmtId="44" fontId="13" fillId="0" borderId="2" xfId="31" applyNumberFormat="1" applyFont="1" applyBorder="1"/>
    <xf numFmtId="0" fontId="9" fillId="0" borderId="2" xfId="31" applyFont="1" applyBorder="1"/>
    <xf numFmtId="0" fontId="9" fillId="0" borderId="0" xfId="28" applyFont="1" applyAlignment="1">
      <alignment horizontal="center"/>
    </xf>
    <xf numFmtId="0" fontId="9" fillId="0" borderId="4" xfId="28" applyFont="1" applyBorder="1"/>
    <xf numFmtId="44" fontId="9" fillId="0" borderId="5" xfId="29" applyFont="1" applyFill="1" applyBorder="1"/>
    <xf numFmtId="0" fontId="9" fillId="0" borderId="0" xfId="28" applyFont="1"/>
    <xf numFmtId="44" fontId="9" fillId="0" borderId="0" xfId="29" applyFont="1" applyFill="1" applyBorder="1"/>
    <xf numFmtId="44" fontId="9" fillId="0" borderId="0" xfId="29" applyFont="1" applyFill="1" applyBorder="1" applyAlignment="1">
      <alignment wrapText="1"/>
    </xf>
    <xf numFmtId="0" fontId="9" fillId="0" borderId="1" xfId="31" applyFont="1" applyBorder="1"/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44" fontId="0" fillId="0" borderId="0" xfId="0" applyNumberFormat="1" applyAlignment="1">
      <alignment horizontal="center"/>
    </xf>
    <xf numFmtId="0" fontId="5" fillId="0" borderId="0" xfId="28" applyFont="1" applyAlignment="1">
      <alignment horizontal="center"/>
    </xf>
    <xf numFmtId="0" fontId="5" fillId="0" borderId="0" xfId="28" applyFont="1" applyAlignment="1">
      <alignment horizontal="left" vertical="center" wrapText="1"/>
    </xf>
    <xf numFmtId="0" fontId="5" fillId="0" borderId="0" xfId="28" applyFont="1" applyAlignment="1">
      <alignment horizontal="center" wrapText="1"/>
    </xf>
    <xf numFmtId="0" fontId="6" fillId="0" borderId="0" xfId="32" applyFont="1" applyAlignment="1">
      <alignment horizontal="center"/>
    </xf>
    <xf numFmtId="0" fontId="8" fillId="0" borderId="0" xfId="2" applyFont="1" applyAlignment="1">
      <alignment horizontal="left" wrapText="1"/>
    </xf>
    <xf numFmtId="0" fontId="13" fillId="0" borderId="0" xfId="32" applyFont="1" applyAlignment="1">
      <alignment horizontal="center"/>
    </xf>
    <xf numFmtId="0" fontId="13" fillId="0" borderId="0" xfId="32" applyFont="1"/>
    <xf numFmtId="44" fontId="13" fillId="0" borderId="0" xfId="33" applyFont="1" applyFill="1"/>
    <xf numFmtId="44" fontId="13" fillId="0" borderId="0" xfId="33" applyFont="1" applyFill="1" applyAlignment="1">
      <alignment wrapText="1"/>
    </xf>
    <xf numFmtId="0" fontId="8" fillId="0" borderId="1" xfId="2" applyFont="1" applyBorder="1" applyAlignment="1">
      <alignment horizontal="left" wrapText="1"/>
    </xf>
    <xf numFmtId="0" fontId="0" fillId="4" borderId="0" xfId="0" applyFill="1"/>
    <xf numFmtId="0" fontId="9" fillId="0" borderId="2" xfId="32" applyFont="1" applyBorder="1"/>
    <xf numFmtId="0" fontId="7" fillId="0" borderId="2" xfId="32" applyFont="1" applyBorder="1"/>
    <xf numFmtId="0" fontId="13" fillId="0" borderId="2" xfId="32" applyFont="1" applyBorder="1" applyAlignment="1">
      <alignment horizontal="left" vertical="center" wrapText="1"/>
    </xf>
    <xf numFmtId="44" fontId="13" fillId="0" borderId="2" xfId="33" applyFont="1" applyFill="1" applyBorder="1"/>
    <xf numFmtId="44" fontId="13" fillId="4" borderId="2" xfId="3" applyFont="1" applyFill="1" applyBorder="1"/>
    <xf numFmtId="49" fontId="0" fillId="4" borderId="0" xfId="0" applyNumberFormat="1" applyFill="1" applyAlignment="1">
      <alignment horizontal="left"/>
    </xf>
    <xf numFmtId="0" fontId="7" fillId="0" borderId="2" xfId="32" applyFont="1" applyBorder="1" applyAlignment="1">
      <alignment horizontal="left" vertical="center" wrapText="1"/>
    </xf>
    <xf numFmtId="44" fontId="13" fillId="0" borderId="2" xfId="32" applyNumberFormat="1" applyFont="1" applyBorder="1"/>
    <xf numFmtId="0" fontId="21" fillId="0" borderId="0" xfId="0" applyFont="1"/>
    <xf numFmtId="44" fontId="13" fillId="4" borderId="2" xfId="33" applyFont="1" applyFill="1" applyBorder="1"/>
    <xf numFmtId="44" fontId="13" fillId="0" borderId="2" xfId="33" applyFont="1" applyFill="1" applyBorder="1" applyAlignment="1">
      <alignment wrapText="1"/>
    </xf>
    <xf numFmtId="0" fontId="9" fillId="0" borderId="0" xfId="32" applyFont="1"/>
    <xf numFmtId="0" fontId="7" fillId="0" borderId="0" xfId="32" applyFont="1"/>
    <xf numFmtId="0" fontId="7" fillId="0" borderId="0" xfId="32" applyFont="1" applyAlignment="1">
      <alignment horizontal="left" vertical="center" wrapText="1"/>
    </xf>
    <xf numFmtId="0" fontId="9" fillId="0" borderId="0" xfId="32" applyFont="1" applyAlignment="1">
      <alignment horizontal="center"/>
    </xf>
    <xf numFmtId="0" fontId="9" fillId="0" borderId="4" xfId="34" applyFont="1" applyBorder="1"/>
    <xf numFmtId="44" fontId="9" fillId="0" borderId="5" xfId="33" applyFont="1" applyFill="1" applyBorder="1"/>
    <xf numFmtId="0" fontId="9" fillId="0" borderId="0" xfId="34" applyFont="1"/>
    <xf numFmtId="44" fontId="9" fillId="0" borderId="0" xfId="33" applyFont="1" applyFill="1" applyBorder="1"/>
    <xf numFmtId="44" fontId="9" fillId="0" borderId="0" xfId="33" applyFont="1" applyFill="1" applyBorder="1" applyAlignment="1">
      <alignment wrapText="1"/>
    </xf>
    <xf numFmtId="0" fontId="4" fillId="0" borderId="0" xfId="2" quotePrefix="1" applyFont="1" applyAlignment="1">
      <alignment horizontal="left" vertical="center"/>
    </xf>
    <xf numFmtId="0" fontId="22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wrapText="1"/>
    </xf>
    <xf numFmtId="0" fontId="13" fillId="0" borderId="0" xfId="31" applyFont="1" applyAlignment="1">
      <alignment horizontal="center"/>
    </xf>
    <xf numFmtId="0" fontId="13" fillId="0" borderId="0" xfId="31" applyFont="1"/>
    <xf numFmtId="44" fontId="13" fillId="0" borderId="0" xfId="35" applyFont="1" applyFill="1" applyBorder="1"/>
    <xf numFmtId="44" fontId="13" fillId="0" borderId="0" xfId="35" applyFont="1" applyFill="1" applyBorder="1" applyAlignment="1">
      <alignment wrapText="1"/>
    </xf>
    <xf numFmtId="0" fontId="13" fillId="0" borderId="2" xfId="0" applyFont="1" applyBorder="1"/>
    <xf numFmtId="44" fontId="13" fillId="0" borderId="0" xfId="3" applyFont="1" applyFill="1" applyBorder="1" applyAlignment="1">
      <alignment horizontal="left"/>
    </xf>
    <xf numFmtId="44" fontId="13" fillId="0" borderId="0" xfId="3" applyFont="1" applyFill="1" applyBorder="1"/>
    <xf numFmtId="0" fontId="0" fillId="0" borderId="0" xfId="0" applyAlignment="1">
      <alignment horizontal="left"/>
    </xf>
    <xf numFmtId="0" fontId="9" fillId="0" borderId="0" xfId="31" applyFont="1"/>
    <xf numFmtId="0" fontId="7" fillId="0" borderId="0" xfId="31" applyFont="1" applyAlignment="1">
      <alignment horizontal="left" vertical="center" wrapText="1"/>
    </xf>
    <xf numFmtId="0" fontId="9" fillId="0" borderId="0" xfId="31" applyFont="1" applyAlignment="1">
      <alignment horizontal="center"/>
    </xf>
    <xf numFmtId="44" fontId="9" fillId="0" borderId="5" xfId="35" applyFont="1" applyFill="1" applyBorder="1"/>
    <xf numFmtId="44" fontId="9" fillId="0" borderId="0" xfId="35" applyFont="1" applyFill="1" applyBorder="1"/>
    <xf numFmtId="44" fontId="9" fillId="0" borderId="0" xfId="35" applyFont="1" applyFill="1" applyBorder="1" applyAlignment="1">
      <alignment wrapText="1"/>
    </xf>
    <xf numFmtId="0" fontId="6" fillId="0" borderId="0" xfId="0" applyFont="1"/>
    <xf numFmtId="0" fontId="9" fillId="0" borderId="2" xfId="0" applyFont="1" applyBorder="1" applyAlignment="1">
      <alignment horizontal="center" vertical="center"/>
    </xf>
    <xf numFmtId="0" fontId="21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0" fillId="4" borderId="8" xfId="0" applyFill="1" applyBorder="1"/>
    <xf numFmtId="44" fontId="9" fillId="0" borderId="2" xfId="8" applyFont="1" applyFill="1" applyBorder="1"/>
    <xf numFmtId="44" fontId="9" fillId="0" borderId="2" xfId="8" applyFont="1" applyFill="1" applyBorder="1" applyAlignment="1">
      <alignment wrapText="1"/>
    </xf>
    <xf numFmtId="0" fontId="0" fillId="0" borderId="0" xfId="0" quotePrefix="1" applyAlignment="1">
      <alignment horizontal="left"/>
    </xf>
    <xf numFmtId="44" fontId="13" fillId="0" borderId="2" xfId="13" applyFont="1" applyFill="1" applyBorder="1"/>
    <xf numFmtId="44" fontId="13" fillId="0" borderId="2" xfId="13" applyFont="1" applyFill="1" applyBorder="1" applyAlignment="1">
      <alignment wrapText="1"/>
    </xf>
    <xf numFmtId="44" fontId="9" fillId="0" borderId="0" xfId="8" applyFont="1" applyFill="1" applyBorder="1"/>
    <xf numFmtId="44" fontId="9" fillId="0" borderId="0" xfId="8" applyFont="1" applyFill="1" applyBorder="1" applyAlignment="1">
      <alignment wrapText="1"/>
    </xf>
    <xf numFmtId="0" fontId="16" fillId="0" borderId="0" xfId="0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4" fontId="13" fillId="0" borderId="0" xfId="1" applyFont="1" applyFill="1" applyBorder="1" applyAlignment="1">
      <alignment horizontal="center" vertical="center"/>
    </xf>
    <xf numFmtId="44" fontId="13" fillId="0" borderId="0" xfId="6" applyFont="1" applyFill="1" applyBorder="1" applyAlignment="1">
      <alignment wrapText="1"/>
    </xf>
    <xf numFmtId="44" fontId="9" fillId="0" borderId="0" xfId="1" applyFont="1" applyFill="1" applyBorder="1" applyAlignment="1">
      <alignment horizontal="center" vertical="center" wrapText="1"/>
    </xf>
    <xf numFmtId="44" fontId="11" fillId="0" borderId="0" xfId="1" applyFont="1" applyFill="1" applyBorder="1" applyAlignment="1">
      <alignment horizontal="center" vertical="center" wrapText="1"/>
    </xf>
    <xf numFmtId="165" fontId="13" fillId="0" borderId="0" xfId="30" applyNumberFormat="1" applyFont="1" applyFill="1" applyBorder="1" applyAlignment="1">
      <alignment vertical="center" wrapText="1"/>
    </xf>
    <xf numFmtId="0" fontId="7" fillId="0" borderId="0" xfId="0" applyFont="1"/>
    <xf numFmtId="44" fontId="13" fillId="0" borderId="0" xfId="29" applyFont="1" applyFill="1" applyBorder="1"/>
    <xf numFmtId="44" fontId="13" fillId="0" borderId="0" xfId="29" applyFont="1" applyFill="1" applyBorder="1" applyAlignment="1">
      <alignment wrapText="1"/>
    </xf>
    <xf numFmtId="44" fontId="9" fillId="0" borderId="0" xfId="0" applyNumberFormat="1" applyFont="1" applyAlignment="1">
      <alignment horizontal="center"/>
    </xf>
    <xf numFmtId="0" fontId="9" fillId="0" borderId="1" xfId="0" applyFont="1" applyBorder="1"/>
    <xf numFmtId="0" fontId="13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 vertical="center" wrapText="1"/>
    </xf>
    <xf numFmtId="0" fontId="13" fillId="0" borderId="2" xfId="28" applyFont="1" applyBorder="1" applyAlignment="1">
      <alignment horizontal="center"/>
    </xf>
    <xf numFmtId="44" fontId="13" fillId="0" borderId="2" xfId="36" applyFont="1" applyFill="1" applyBorder="1"/>
    <xf numFmtId="44" fontId="13" fillId="0" borderId="2" xfId="36" applyFont="1" applyFill="1" applyBorder="1" applyAlignment="1">
      <alignment wrapText="1"/>
    </xf>
    <xf numFmtId="0" fontId="9" fillId="0" borderId="2" xfId="28" applyFont="1" applyBorder="1"/>
    <xf numFmtId="0" fontId="13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44" fontId="9" fillId="0" borderId="5" xfId="8" applyFont="1" applyFill="1" applyBorder="1" applyAlignment="1">
      <alignment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0" fontId="0" fillId="0" borderId="7" xfId="0" applyBorder="1" applyAlignment="1">
      <alignment wrapText="1"/>
    </xf>
    <xf numFmtId="0" fontId="0" fillId="0" borderId="16" xfId="0" applyBorder="1"/>
    <xf numFmtId="0" fontId="2" fillId="0" borderId="1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2" fillId="0" borderId="18" xfId="0" applyNumberFormat="1" applyFont="1" applyBorder="1"/>
    <xf numFmtId="0" fontId="0" fillId="0" borderId="1" xfId="0" applyBorder="1" applyAlignment="1">
      <alignment horizontal="center"/>
    </xf>
    <xf numFmtId="44" fontId="13" fillId="0" borderId="0" xfId="36" applyFont="1" applyFill="1" applyBorder="1"/>
    <xf numFmtId="44" fontId="13" fillId="0" borderId="0" xfId="33" applyFont="1" applyFill="1" applyBorder="1"/>
  </cellXfs>
  <cellStyles count="37">
    <cellStyle name="Millares 2" xfId="4" xr:uid="{6141F54B-9C5E-49C3-BA9C-320595FFDDC0}"/>
    <cellStyle name="Millares 4" xfId="7" xr:uid="{BAFDD8C6-03DF-43FD-A41F-1662A4122D0C}"/>
    <cellStyle name="Millares 5" xfId="11" xr:uid="{D442312E-D702-4BD1-8F92-016E80BF18F1}"/>
    <cellStyle name="Millares 6" xfId="17" xr:uid="{6CA596EB-D730-409C-9E8E-4D6FD8CE9877}"/>
    <cellStyle name="Moneda" xfId="1" builtinId="4"/>
    <cellStyle name="Moneda 10" xfId="8" xr:uid="{5FD82A71-95F9-4D4A-BB87-E7025A4D0B16}"/>
    <cellStyle name="Moneda 11" xfId="15" xr:uid="{B8D4E443-5C95-4AC1-B519-2F9892A8AC2A}"/>
    <cellStyle name="Moneda 12" xfId="21" xr:uid="{4EB4EE6A-82FC-431A-8732-88C725A0B7D3}"/>
    <cellStyle name="Moneda 13" xfId="16" xr:uid="{BD413610-5DE1-4AAE-BBE4-989B589CBA18}"/>
    <cellStyle name="Moneda 14" xfId="27" xr:uid="{FF0B9E26-F066-4472-B3F9-FFFDBF18DC60}"/>
    <cellStyle name="Moneda 15" xfId="29" xr:uid="{2EEE0501-C52C-410A-9611-211AA873F8EC}"/>
    <cellStyle name="Moneda 16" xfId="36" xr:uid="{7CC149CF-3043-4538-9A93-01A6CC23C39B}"/>
    <cellStyle name="Moneda 17" xfId="33" xr:uid="{44DAEC0E-707C-4BC6-94FB-5C4C18A7252C}"/>
    <cellStyle name="Moneda 18" xfId="35" xr:uid="{D402949F-FD70-4276-A6E9-12BBE76FDECF}"/>
    <cellStyle name="Moneda 19" xfId="30" xr:uid="{39514247-E315-4910-A693-1F06E3A70F3F}"/>
    <cellStyle name="Moneda 2" xfId="3" xr:uid="{8286A6C7-BC80-4185-9FA6-BBEE7CACB907}"/>
    <cellStyle name="Moneda 4" xfId="6" xr:uid="{0D169EE4-AC37-473D-A297-307EA211F923}"/>
    <cellStyle name="Moneda 5" xfId="9" xr:uid="{634C9B48-8223-4B9B-9DDA-E677DB91B47C}"/>
    <cellStyle name="Moneda 6" xfId="13" xr:uid="{CA56D73E-8674-43DA-9E27-4033E472A41A}"/>
    <cellStyle name="Moneda 8" xfId="20" xr:uid="{BC0F688F-72A8-4109-9C8F-D58A672BEBE0}"/>
    <cellStyle name="Moneda 9" xfId="23" xr:uid="{11641A56-EB34-4577-844A-1F6640EACB3B}"/>
    <cellStyle name="Normal" xfId="0" builtinId="0"/>
    <cellStyle name="Normal 10" xfId="24" xr:uid="{86FC275D-C7EB-48FB-9B74-565F0253161D}"/>
    <cellStyle name="Normal 11" xfId="22" xr:uid="{61641AB2-2B66-4A3E-A07C-D259531243CF}"/>
    <cellStyle name="Normal 12" xfId="18" xr:uid="{84842EA9-6FF5-4FE3-9EDE-B69A11F00480}"/>
    <cellStyle name="Normal 13" xfId="25" xr:uid="{677F6642-1225-4090-A177-AFD523CDB61F}"/>
    <cellStyle name="Normal 14" xfId="26" xr:uid="{00C510C9-3E44-4647-8701-FFE892128374}"/>
    <cellStyle name="Normal 15" xfId="28" xr:uid="{AF2D0269-3228-4029-AE03-39E27C68CFCD}"/>
    <cellStyle name="Normal 16" xfId="34" xr:uid="{BAE4C4F4-11D6-417E-9F73-8FBE3CDA5080}"/>
    <cellStyle name="Normal 17" xfId="32" xr:uid="{D90C3E6D-88B7-46B1-BD80-DFBB370B0FA1}"/>
    <cellStyle name="Normal 18" xfId="31" xr:uid="{954D0D8A-21EB-47AE-932D-75269E6D9EE9}"/>
    <cellStyle name="Normal 2" xfId="2" xr:uid="{F026D415-E0B5-48BB-A75F-A692EAEFF025}"/>
    <cellStyle name="Normal 4" xfId="5" xr:uid="{25E12739-F99A-4531-8861-0293F43D0EBE}"/>
    <cellStyle name="Normal 5" xfId="10" xr:uid="{0B6034CA-3C22-451E-8BC3-7426E2649955}"/>
    <cellStyle name="Normal 6" xfId="12" xr:uid="{E2A0B5E0-1241-4C9D-9F8B-C5C7FA1FB2C8}"/>
    <cellStyle name="Normal 8" xfId="14" xr:uid="{BE393E5F-AFDF-4317-86A6-3559447C1E41}"/>
    <cellStyle name="Normal 9" xfId="19" xr:uid="{C567BC37-0926-4F57-A695-3C6B7D4F57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/Documents/CALCULO%20AGUINALDOS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tablas"/>
    </sheetNames>
    <sheetDataSet>
      <sheetData sheetId="0" refreshError="1"/>
      <sheetData sheetId="1"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90E9A-A96F-4019-B50B-08E691053BD3}">
  <dimension ref="A1:V373"/>
  <sheetViews>
    <sheetView tabSelected="1" topLeftCell="B100" zoomScaleNormal="100" zoomScaleSheetLayoutView="100" workbookViewId="0">
      <selection activeCell="C114" sqref="C114"/>
    </sheetView>
  </sheetViews>
  <sheetFormatPr baseColWidth="10" defaultRowHeight="15" x14ac:dyDescent="0.25"/>
  <cols>
    <col min="1" max="1" width="11.140625" hidden="1" customWidth="1"/>
    <col min="2" max="2" width="0.85546875" customWidth="1"/>
    <col min="3" max="3" width="33.28515625" customWidth="1"/>
    <col min="4" max="4" width="5.140625" customWidth="1"/>
    <col min="5" max="5" width="12.7109375" style="92" customWidth="1"/>
    <col min="6" max="6" width="5.28515625" customWidth="1"/>
    <col min="7" max="7" width="7.42578125" customWidth="1"/>
    <col min="8" max="8" width="14.140625" customWidth="1"/>
    <col min="9" max="10" width="13" hidden="1" customWidth="1"/>
    <col min="11" max="11" width="11.42578125" style="52" customWidth="1"/>
    <col min="12" max="12" width="12" style="52" hidden="1" customWidth="1"/>
    <col min="13" max="13" width="12.7109375" customWidth="1"/>
    <col min="14" max="14" width="10.85546875" hidden="1" customWidth="1"/>
    <col min="15" max="15" width="10.85546875" style="52" hidden="1" customWidth="1"/>
    <col min="16" max="16" width="11.42578125" hidden="1" customWidth="1"/>
    <col min="17" max="17" width="12.5703125" customWidth="1"/>
    <col min="18" max="18" width="13.85546875" customWidth="1"/>
    <col min="19" max="19" width="48.140625" customWidth="1"/>
    <col min="20" max="20" width="11.42578125" style="2"/>
  </cols>
  <sheetData>
    <row r="1" spans="1:22" ht="29.25" x14ac:dyDescent="0.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2" ht="23.25" x14ac:dyDescent="0.35"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2" ht="15.75" x14ac:dyDescent="0.25">
      <c r="C3" s="4" t="s">
        <v>2</v>
      </c>
      <c r="D3" s="5"/>
      <c r="E3" s="6"/>
      <c r="F3" s="7"/>
      <c r="G3" s="5"/>
      <c r="H3" s="5"/>
      <c r="I3" s="5"/>
      <c r="J3" s="5"/>
      <c r="K3" s="8"/>
      <c r="L3" s="8"/>
      <c r="M3" s="5"/>
      <c r="N3" s="5"/>
      <c r="O3" s="8"/>
      <c r="P3" s="5"/>
      <c r="Q3" s="5"/>
      <c r="R3" s="5"/>
      <c r="S3" s="9" t="s">
        <v>3</v>
      </c>
    </row>
    <row r="4" spans="1:22" ht="25.5" customHeight="1" x14ac:dyDescent="0.25"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1" t="s">
        <v>5</v>
      </c>
    </row>
    <row r="5" spans="1:22" ht="18.75" customHeight="1" x14ac:dyDescent="0.25">
      <c r="C5" s="12" t="s">
        <v>6</v>
      </c>
      <c r="D5" s="13"/>
      <c r="E5" s="6"/>
      <c r="F5" s="7"/>
      <c r="G5" s="5"/>
      <c r="H5" s="5"/>
      <c r="I5" s="5"/>
      <c r="J5" s="5"/>
      <c r="K5" s="8"/>
      <c r="L5" s="8"/>
      <c r="M5" s="5"/>
      <c r="N5" s="5"/>
      <c r="O5" s="8"/>
      <c r="P5" s="5"/>
      <c r="Q5" s="5"/>
      <c r="R5" s="5"/>
      <c r="S5" s="14"/>
    </row>
    <row r="6" spans="1:22" ht="36" x14ac:dyDescent="0.25">
      <c r="C6" s="15" t="s">
        <v>7</v>
      </c>
      <c r="D6" s="15" t="s">
        <v>8</v>
      </c>
      <c r="E6" s="16" t="s">
        <v>9</v>
      </c>
      <c r="F6" s="15" t="s">
        <v>10</v>
      </c>
      <c r="G6" s="17" t="s">
        <v>11</v>
      </c>
      <c r="H6" s="15" t="s">
        <v>12</v>
      </c>
      <c r="I6" s="15"/>
      <c r="J6" s="15"/>
      <c r="K6" s="18" t="s">
        <v>13</v>
      </c>
      <c r="L6" s="19" t="s">
        <v>14</v>
      </c>
      <c r="M6" s="15" t="s">
        <v>15</v>
      </c>
      <c r="N6" s="20" t="s">
        <v>16</v>
      </c>
      <c r="O6" s="20" t="s">
        <v>17</v>
      </c>
      <c r="P6" s="21" t="s">
        <v>18</v>
      </c>
      <c r="Q6" s="21" t="s">
        <v>19</v>
      </c>
      <c r="R6" s="22" t="s">
        <v>20</v>
      </c>
      <c r="S6" s="15" t="s">
        <v>21</v>
      </c>
    </row>
    <row r="7" spans="1:22" ht="26.25" customHeight="1" x14ac:dyDescent="0.25">
      <c r="A7" s="23"/>
      <c r="B7" s="24"/>
      <c r="C7" s="25" t="s">
        <v>22</v>
      </c>
      <c r="D7" s="26"/>
      <c r="E7" s="27" t="s">
        <v>23</v>
      </c>
      <c r="F7" s="28">
        <v>132</v>
      </c>
      <c r="G7" s="28">
        <v>50</v>
      </c>
      <c r="H7" s="29">
        <v>8338.5499999999993</v>
      </c>
      <c r="I7" s="29">
        <f>H7*2</f>
        <v>16677.099999999999</v>
      </c>
      <c r="J7" s="29">
        <f>(K7*24)*9</f>
        <v>180112.67999999996</v>
      </c>
      <c r="K7" s="30">
        <v>833.8549999999999</v>
      </c>
      <c r="L7" s="30"/>
      <c r="M7" s="29">
        <v>623.65791999999897</v>
      </c>
      <c r="N7" s="29">
        <v>160.35</v>
      </c>
      <c r="O7" s="30">
        <v>9.58</v>
      </c>
      <c r="P7" s="29">
        <v>0</v>
      </c>
      <c r="Q7" s="29"/>
      <c r="R7" s="29">
        <f>+H7+K7-M7-Q7</f>
        <v>8548.7470799999992</v>
      </c>
      <c r="S7" s="31"/>
      <c r="U7" s="32"/>
    </row>
    <row r="8" spans="1:22" ht="26.25" customHeight="1" x14ac:dyDescent="0.25">
      <c r="A8" s="23"/>
      <c r="B8" s="24"/>
      <c r="C8" s="25" t="s">
        <v>24</v>
      </c>
      <c r="D8" s="26"/>
      <c r="E8" s="27" t="s">
        <v>23</v>
      </c>
      <c r="F8" s="28">
        <v>132</v>
      </c>
      <c r="G8" s="28">
        <v>50</v>
      </c>
      <c r="H8" s="29">
        <v>8338.5499999999993</v>
      </c>
      <c r="I8" s="29">
        <f t="shared" ref="I8:I15" si="0">H8*2</f>
        <v>16677.099999999999</v>
      </c>
      <c r="J8" s="29">
        <f t="shared" ref="J8:J15" si="1">(K8*24)*9</f>
        <v>180112.67999999996</v>
      </c>
      <c r="K8" s="30">
        <v>833.8549999999999</v>
      </c>
      <c r="L8" s="30"/>
      <c r="M8" s="29">
        <v>623.65791999999897</v>
      </c>
      <c r="N8" s="29">
        <v>160.35</v>
      </c>
      <c r="O8" s="30">
        <v>9.58</v>
      </c>
      <c r="P8" s="29">
        <v>0</v>
      </c>
      <c r="Q8" s="29"/>
      <c r="R8" s="29">
        <f t="shared" ref="R8:R15" si="2">+H8+K8-M8-Q8</f>
        <v>8548.7470799999992</v>
      </c>
      <c r="S8" s="31"/>
    </row>
    <row r="9" spans="1:22" ht="26.25" customHeight="1" x14ac:dyDescent="0.25">
      <c r="A9" s="23"/>
      <c r="B9" s="24"/>
      <c r="C9" s="25" t="s">
        <v>25</v>
      </c>
      <c r="D9" s="26"/>
      <c r="E9" s="27" t="s">
        <v>23</v>
      </c>
      <c r="F9" s="28">
        <v>132</v>
      </c>
      <c r="G9" s="28">
        <v>50</v>
      </c>
      <c r="H9" s="29">
        <v>8338.5499999999993</v>
      </c>
      <c r="I9" s="29">
        <f t="shared" si="0"/>
        <v>16677.099999999999</v>
      </c>
      <c r="J9" s="29">
        <f t="shared" si="1"/>
        <v>180112.67999999996</v>
      </c>
      <c r="K9" s="30">
        <v>833.8549999999999</v>
      </c>
      <c r="L9" s="30"/>
      <c r="M9" s="29">
        <v>623.65791999999897</v>
      </c>
      <c r="N9" s="29">
        <v>160.35</v>
      </c>
      <c r="O9" s="30">
        <v>9.58</v>
      </c>
      <c r="P9" s="29">
        <v>0</v>
      </c>
      <c r="Q9" s="29"/>
      <c r="R9" s="29">
        <f t="shared" si="2"/>
        <v>8548.7470799999992</v>
      </c>
      <c r="S9" s="33"/>
      <c r="T9" s="34"/>
    </row>
    <row r="10" spans="1:22" ht="26.25" customHeight="1" x14ac:dyDescent="0.25">
      <c r="A10" s="23"/>
      <c r="B10" s="24"/>
      <c r="C10" s="25" t="s">
        <v>26</v>
      </c>
      <c r="D10" s="26"/>
      <c r="E10" s="27" t="s">
        <v>23</v>
      </c>
      <c r="F10" s="28">
        <v>132</v>
      </c>
      <c r="G10" s="28">
        <v>50</v>
      </c>
      <c r="H10" s="29">
        <v>8338.5499999999993</v>
      </c>
      <c r="I10" s="29">
        <f t="shared" si="0"/>
        <v>16677.099999999999</v>
      </c>
      <c r="J10" s="29">
        <f t="shared" si="1"/>
        <v>180112.67999999996</v>
      </c>
      <c r="K10" s="30">
        <v>833.8549999999999</v>
      </c>
      <c r="L10" s="30"/>
      <c r="M10" s="29">
        <v>623.65791999999897</v>
      </c>
      <c r="N10" s="29">
        <v>160.35</v>
      </c>
      <c r="O10" s="30">
        <v>9.58</v>
      </c>
      <c r="P10" s="29">
        <v>0</v>
      </c>
      <c r="Q10" s="29"/>
      <c r="R10" s="29">
        <f t="shared" si="2"/>
        <v>8548.7470799999992</v>
      </c>
      <c r="S10" s="31"/>
    </row>
    <row r="11" spans="1:22" ht="26.25" customHeight="1" x14ac:dyDescent="0.25">
      <c r="A11" s="23"/>
      <c r="B11" s="24"/>
      <c r="C11" s="25" t="s">
        <v>27</v>
      </c>
      <c r="D11" s="26"/>
      <c r="E11" s="27" t="s">
        <v>23</v>
      </c>
      <c r="F11" s="28">
        <v>132</v>
      </c>
      <c r="G11" s="28">
        <v>50</v>
      </c>
      <c r="H11" s="29">
        <v>8338.5499999999993</v>
      </c>
      <c r="I11" s="29">
        <f t="shared" si="0"/>
        <v>16677.099999999999</v>
      </c>
      <c r="J11" s="29">
        <f t="shared" si="1"/>
        <v>180112.67999999996</v>
      </c>
      <c r="K11" s="30">
        <v>833.8549999999999</v>
      </c>
      <c r="L11" s="30"/>
      <c r="M11" s="29">
        <v>623.65791999999897</v>
      </c>
      <c r="N11" s="29">
        <v>160.35</v>
      </c>
      <c r="O11" s="30">
        <v>9.58</v>
      </c>
      <c r="P11" s="29">
        <v>0</v>
      </c>
      <c r="Q11" s="29"/>
      <c r="R11" s="29">
        <f t="shared" si="2"/>
        <v>8548.7470799999992</v>
      </c>
      <c r="S11" s="31"/>
      <c r="U11" s="32"/>
    </row>
    <row r="12" spans="1:22" ht="26.25" customHeight="1" x14ac:dyDescent="0.25">
      <c r="A12" s="23"/>
      <c r="B12" s="24"/>
      <c r="C12" s="25" t="s">
        <v>28</v>
      </c>
      <c r="D12" s="26"/>
      <c r="E12" s="27" t="s">
        <v>23</v>
      </c>
      <c r="F12" s="28">
        <v>132</v>
      </c>
      <c r="G12" s="28">
        <v>50</v>
      </c>
      <c r="H12" s="29">
        <v>8338.5499999999993</v>
      </c>
      <c r="I12" s="29">
        <f t="shared" si="0"/>
        <v>16677.099999999999</v>
      </c>
      <c r="J12" s="29">
        <f t="shared" si="1"/>
        <v>180112.67999999996</v>
      </c>
      <c r="K12" s="30">
        <v>833.8549999999999</v>
      </c>
      <c r="L12" s="30"/>
      <c r="M12" s="29">
        <v>623.65791999999897</v>
      </c>
      <c r="N12" s="29">
        <v>160.35</v>
      </c>
      <c r="O12" s="30">
        <v>9.58</v>
      </c>
      <c r="P12" s="29">
        <v>0</v>
      </c>
      <c r="Q12" s="29"/>
      <c r="R12" s="29">
        <f t="shared" si="2"/>
        <v>8548.7470799999992</v>
      </c>
      <c r="S12" s="31"/>
    </row>
    <row r="13" spans="1:22" ht="26.25" customHeight="1" x14ac:dyDescent="0.25">
      <c r="A13" s="35"/>
      <c r="C13" s="36" t="s">
        <v>29</v>
      </c>
      <c r="D13" s="26"/>
      <c r="E13" s="27" t="s">
        <v>23</v>
      </c>
      <c r="F13" s="28">
        <v>132</v>
      </c>
      <c r="G13" s="28">
        <v>50</v>
      </c>
      <c r="H13" s="29">
        <v>8338.5499999999993</v>
      </c>
      <c r="I13" s="29">
        <f t="shared" si="0"/>
        <v>16677.099999999999</v>
      </c>
      <c r="J13" s="29">
        <f t="shared" si="1"/>
        <v>180112.67999999996</v>
      </c>
      <c r="K13" s="30">
        <v>833.8549999999999</v>
      </c>
      <c r="L13" s="30"/>
      <c r="M13" s="29">
        <v>623.65791999999897</v>
      </c>
      <c r="N13" s="29">
        <v>160.35</v>
      </c>
      <c r="O13" s="30">
        <v>9.58</v>
      </c>
      <c r="P13" s="29">
        <v>0</v>
      </c>
      <c r="Q13" s="29"/>
      <c r="R13" s="29">
        <f t="shared" si="2"/>
        <v>8548.7470799999992</v>
      </c>
      <c r="S13" s="31"/>
      <c r="U13" s="37"/>
    </row>
    <row r="14" spans="1:22" ht="26.25" customHeight="1" x14ac:dyDescent="0.25">
      <c r="A14" s="23"/>
      <c r="B14" s="24"/>
      <c r="C14" s="38" t="s">
        <v>30</v>
      </c>
      <c r="D14" s="26"/>
      <c r="E14" s="27" t="s">
        <v>23</v>
      </c>
      <c r="F14" s="28">
        <v>132</v>
      </c>
      <c r="G14" s="28">
        <v>50</v>
      </c>
      <c r="H14" s="29">
        <v>8338.5499999999993</v>
      </c>
      <c r="I14" s="29">
        <f t="shared" si="0"/>
        <v>16677.099999999999</v>
      </c>
      <c r="J14" s="29">
        <f t="shared" si="1"/>
        <v>180112.67999999996</v>
      </c>
      <c r="K14" s="30">
        <v>833.8549999999999</v>
      </c>
      <c r="L14" s="30"/>
      <c r="M14" s="29">
        <v>623.65791999999897</v>
      </c>
      <c r="N14" s="29">
        <v>160.35</v>
      </c>
      <c r="O14" s="30">
        <v>9.58</v>
      </c>
      <c r="P14" s="29">
        <v>0</v>
      </c>
      <c r="Q14" s="29"/>
      <c r="R14" s="29">
        <f>+H14+K14-M14-Q14</f>
        <v>8548.7470799999992</v>
      </c>
      <c r="S14" s="31"/>
    </row>
    <row r="15" spans="1:22" ht="26.25" customHeight="1" x14ac:dyDescent="0.25">
      <c r="A15" s="23"/>
      <c r="B15" s="24"/>
      <c r="C15" s="38" t="s">
        <v>31</v>
      </c>
      <c r="D15" s="26"/>
      <c r="E15" s="27" t="s">
        <v>23</v>
      </c>
      <c r="F15" s="28">
        <v>132</v>
      </c>
      <c r="G15" s="28">
        <v>50</v>
      </c>
      <c r="H15" s="29">
        <v>8338.5499999999993</v>
      </c>
      <c r="I15" s="29">
        <f t="shared" si="0"/>
        <v>16677.099999999999</v>
      </c>
      <c r="J15" s="29">
        <f t="shared" si="1"/>
        <v>180112.67999999996</v>
      </c>
      <c r="K15" s="30">
        <v>833.8549999999999</v>
      </c>
      <c r="L15" s="30"/>
      <c r="M15" s="29">
        <v>623.65791999999897</v>
      </c>
      <c r="N15" s="29">
        <v>160.35</v>
      </c>
      <c r="O15" s="30">
        <v>9.58</v>
      </c>
      <c r="P15" s="29">
        <v>0</v>
      </c>
      <c r="Q15" s="29"/>
      <c r="R15" s="29">
        <f t="shared" si="2"/>
        <v>8548.7470799999992</v>
      </c>
      <c r="S15" s="31"/>
    </row>
    <row r="16" spans="1:22" s="2" customFormat="1" ht="15.75" thickBot="1" x14ac:dyDescent="0.3">
      <c r="A16"/>
      <c r="B16"/>
      <c r="C16" s="39"/>
      <c r="D16" s="40"/>
      <c r="E16" s="6"/>
      <c r="F16" s="41"/>
      <c r="G16" s="42" t="s">
        <v>32</v>
      </c>
      <c r="H16" s="43">
        <f>SUM(H7:H15)</f>
        <v>75046.950000000012</v>
      </c>
      <c r="I16" s="43"/>
      <c r="J16" s="43"/>
      <c r="K16" s="44">
        <f t="shared" ref="K16:R16" si="3">SUM(K7:K15)</f>
        <v>7504.6949999999979</v>
      </c>
      <c r="L16" s="44">
        <f t="shared" si="3"/>
        <v>0</v>
      </c>
      <c r="M16" s="43">
        <f t="shared" si="3"/>
        <v>5612.9212799999896</v>
      </c>
      <c r="N16" s="43"/>
      <c r="O16" s="44">
        <f t="shared" si="3"/>
        <v>86.22</v>
      </c>
      <c r="P16" s="43">
        <f t="shared" si="3"/>
        <v>0</v>
      </c>
      <c r="Q16" s="44">
        <f t="shared" si="3"/>
        <v>0</v>
      </c>
      <c r="R16" s="43">
        <f t="shared" si="3"/>
        <v>76938.723719999995</v>
      </c>
      <c r="S16" s="40"/>
      <c r="U16"/>
      <c r="V16"/>
    </row>
    <row r="17" spans="1:22" s="2" customFormat="1" ht="14.25" customHeight="1" x14ac:dyDescent="0.25">
      <c r="A17"/>
      <c r="B17"/>
      <c r="C17" s="39"/>
      <c r="D17" s="40"/>
      <c r="E17" s="6"/>
      <c r="F17" s="41"/>
      <c r="G17" s="39"/>
      <c r="H17" s="45"/>
      <c r="I17" s="45"/>
      <c r="J17" s="45"/>
      <c r="K17" s="46"/>
      <c r="L17" s="46"/>
      <c r="M17" s="45"/>
      <c r="N17" s="45"/>
      <c r="O17" s="46"/>
      <c r="P17" s="45"/>
      <c r="Q17" s="45"/>
      <c r="R17" s="45"/>
      <c r="S17" s="40"/>
      <c r="U17"/>
      <c r="V17"/>
    </row>
    <row r="18" spans="1:22" s="2" customFormat="1" ht="14.25" customHeight="1" x14ac:dyDescent="0.25">
      <c r="A18"/>
      <c r="B18"/>
      <c r="C18" s="39"/>
      <c r="D18" s="40"/>
      <c r="E18" s="6"/>
      <c r="F18" s="41"/>
      <c r="G18" s="39"/>
      <c r="H18" s="45"/>
      <c r="I18" s="45"/>
      <c r="J18" s="45"/>
      <c r="K18" s="46"/>
      <c r="L18" s="46"/>
      <c r="M18" s="45"/>
      <c r="N18" s="45"/>
      <c r="O18" s="46"/>
      <c r="P18" s="45"/>
      <c r="Q18" s="45"/>
      <c r="R18" s="45"/>
      <c r="S18" s="40"/>
      <c r="U18"/>
      <c r="V18"/>
    </row>
    <row r="19" spans="1:22" s="2" customFormat="1" x14ac:dyDescent="0.25">
      <c r="A19"/>
      <c r="B19"/>
      <c r="C19" s="39"/>
      <c r="D19" s="40"/>
      <c r="E19" s="6"/>
      <c r="F19" s="41"/>
      <c r="G19" s="39"/>
      <c r="H19" s="45"/>
      <c r="I19" s="45"/>
      <c r="J19" s="45"/>
      <c r="K19" s="46"/>
      <c r="L19" s="46"/>
      <c r="M19" s="45"/>
      <c r="N19" s="45"/>
      <c r="O19" s="46"/>
      <c r="P19" s="45"/>
      <c r="Q19" s="45"/>
      <c r="R19" s="45"/>
      <c r="S19" s="40"/>
      <c r="U19"/>
      <c r="V19"/>
    </row>
    <row r="20" spans="1:22" s="2" customFormat="1" ht="15.75" thickBot="1" x14ac:dyDescent="0.3">
      <c r="A20"/>
      <c r="B20"/>
      <c r="C20" s="47"/>
      <c r="D20" s="48"/>
      <c r="E20" s="49"/>
      <c r="F20" s="50"/>
      <c r="G20"/>
      <c r="H20"/>
      <c r="I20" s="48"/>
      <c r="J20" s="48"/>
      <c r="K20" s="51"/>
      <c r="L20" s="51"/>
      <c r="M20" s="48"/>
      <c r="N20"/>
      <c r="O20" s="52"/>
      <c r="P20"/>
      <c r="Q20"/>
      <c r="R20"/>
      <c r="S20"/>
      <c r="U20"/>
      <c r="V20"/>
    </row>
    <row r="21" spans="1:22" s="2" customFormat="1" x14ac:dyDescent="0.25">
      <c r="A21"/>
      <c r="B21"/>
      <c r="C21" s="53" t="s">
        <v>33</v>
      </c>
      <c r="D21" s="53"/>
      <c r="E21" s="53"/>
      <c r="F21" s="53"/>
      <c r="G21" s="53"/>
      <c r="I21" s="54"/>
      <c r="J21" s="54"/>
      <c r="K21" s="55" t="s">
        <v>34</v>
      </c>
      <c r="L21" s="55"/>
      <c r="M21" s="55"/>
      <c r="N21" s="41"/>
      <c r="O21"/>
      <c r="P21"/>
      <c r="Q21"/>
      <c r="R21" s="55" t="s">
        <v>35</v>
      </c>
      <c r="S21" s="55"/>
      <c r="U21"/>
      <c r="V21"/>
    </row>
    <row r="22" spans="1:22" s="56" customFormat="1" x14ac:dyDescent="0.25">
      <c r="B22"/>
      <c r="C22" s="53" t="s">
        <v>36</v>
      </c>
      <c r="D22" s="53"/>
      <c r="E22" s="53"/>
      <c r="F22" s="53"/>
      <c r="G22" s="53"/>
      <c r="H22" s="53" t="s">
        <v>37</v>
      </c>
      <c r="I22" s="53"/>
      <c r="J22" s="53"/>
      <c r="K22" s="53"/>
      <c r="L22" s="53"/>
      <c r="M22" s="53"/>
      <c r="N22" s="53"/>
      <c r="O22" s="53"/>
      <c r="P22"/>
      <c r="Q22"/>
      <c r="R22" s="53" t="s">
        <v>38</v>
      </c>
      <c r="S22" s="53"/>
      <c r="T22" s="2"/>
      <c r="U22"/>
      <c r="V22"/>
    </row>
    <row r="23" spans="1:22" s="2" customFormat="1" ht="15.75" x14ac:dyDescent="0.25">
      <c r="A23"/>
      <c r="B23"/>
      <c r="C23" s="57"/>
      <c r="D23" s="41"/>
      <c r="E23" s="58"/>
      <c r="F23" s="41"/>
      <c r="G23"/>
      <c r="H23" s="41"/>
      <c r="I23" s="41"/>
      <c r="J23" s="41"/>
      <c r="K23" s="59"/>
      <c r="L23" s="59"/>
      <c r="M23" s="41"/>
      <c r="N23" s="41"/>
      <c r="O23" s="59"/>
      <c r="P23"/>
      <c r="Q23"/>
      <c r="R23" s="41"/>
      <c r="S23" s="41"/>
      <c r="U23"/>
      <c r="V23"/>
    </row>
    <row r="24" spans="1:22" s="2" customFormat="1" ht="15.75" x14ac:dyDescent="0.25">
      <c r="A24"/>
      <c r="B24"/>
      <c r="C24" s="57"/>
      <c r="D24" s="41"/>
      <c r="E24" s="58"/>
      <c r="F24" s="41"/>
      <c r="G24"/>
      <c r="H24" s="41"/>
      <c r="I24" s="41"/>
      <c r="J24" s="41"/>
      <c r="K24" s="59"/>
      <c r="L24" s="59"/>
      <c r="M24" s="41"/>
      <c r="N24" s="41"/>
      <c r="O24" s="59"/>
      <c r="P24"/>
      <c r="Q24"/>
      <c r="R24" s="41"/>
      <c r="S24" s="41"/>
      <c r="U24"/>
      <c r="V24"/>
    </row>
    <row r="25" spans="1:22" s="2" customFormat="1" ht="15.75" x14ac:dyDescent="0.25">
      <c r="A25"/>
      <c r="B25"/>
      <c r="C25" s="57"/>
      <c r="D25" s="41"/>
      <c r="E25" s="58"/>
      <c r="F25" s="41"/>
      <c r="G25"/>
      <c r="H25" s="41"/>
      <c r="I25" s="41"/>
      <c r="J25" s="41"/>
      <c r="K25" s="59"/>
      <c r="L25" s="59"/>
      <c r="M25" s="41"/>
      <c r="N25" s="41"/>
      <c r="O25" s="59"/>
      <c r="P25"/>
      <c r="Q25"/>
      <c r="R25" s="41"/>
      <c r="S25" s="41"/>
      <c r="U25"/>
      <c r="V25"/>
    </row>
    <row r="26" spans="1:22" s="2" customFormat="1" ht="18.75" customHeight="1" x14ac:dyDescent="0.5">
      <c r="A26"/>
      <c r="B26" s="60"/>
      <c r="C26" s="1" t="s"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U26"/>
      <c r="V26"/>
    </row>
    <row r="27" spans="1:22" s="2" customFormat="1" ht="18" customHeight="1" x14ac:dyDescent="0.35">
      <c r="A27"/>
      <c r="B27" s="61"/>
      <c r="C27" s="3" t="s">
        <v>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U27"/>
      <c r="V27"/>
    </row>
    <row r="28" spans="1:22" s="2" customFormat="1" ht="15.75" x14ac:dyDescent="0.25">
      <c r="A28"/>
      <c r="B28"/>
      <c r="C28" s="62" t="s">
        <v>2</v>
      </c>
      <c r="D28" s="63" t="s">
        <v>39</v>
      </c>
      <c r="E28" s="64"/>
      <c r="F28" s="65"/>
      <c r="G28" s="63"/>
      <c r="H28" s="63"/>
      <c r="I28" s="63"/>
      <c r="J28" s="63"/>
      <c r="K28" s="66"/>
      <c r="L28" s="66"/>
      <c r="M28" s="63"/>
      <c r="N28" s="63"/>
      <c r="O28" s="66"/>
      <c r="P28" s="63"/>
      <c r="Q28" s="63"/>
      <c r="R28" s="63"/>
      <c r="S28" s="67" t="s">
        <v>3</v>
      </c>
      <c r="U28"/>
      <c r="V28"/>
    </row>
    <row r="29" spans="1:22" s="2" customFormat="1" ht="12.75" customHeight="1" x14ac:dyDescent="0.25">
      <c r="A29"/>
      <c r="B29"/>
      <c r="C29" s="68" t="s">
        <v>40</v>
      </c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11" t="s">
        <v>5</v>
      </c>
      <c r="U29"/>
      <c r="V29"/>
    </row>
    <row r="30" spans="1:22" s="2" customFormat="1" x14ac:dyDescent="0.25">
      <c r="A30"/>
      <c r="B30"/>
      <c r="C30" s="12" t="str">
        <f>C5</f>
        <v>PERIODO DEL 1 DE ENERO AL 31 DE DICIEMBRE DE 2020</v>
      </c>
      <c r="D30" s="13"/>
      <c r="E30" s="6"/>
      <c r="F30" s="69"/>
      <c r="G30" s="70"/>
      <c r="H30" s="70"/>
      <c r="I30" s="70"/>
      <c r="J30" s="70"/>
      <c r="K30" s="71"/>
      <c r="L30" s="71"/>
      <c r="M30" s="70"/>
      <c r="N30" s="70"/>
      <c r="O30" s="71"/>
      <c r="P30" s="70"/>
      <c r="Q30" s="70"/>
      <c r="R30" s="70"/>
      <c r="S30" s="14"/>
      <c r="U30"/>
      <c r="V30"/>
    </row>
    <row r="31" spans="1:22" ht="27" x14ac:dyDescent="0.25">
      <c r="C31" s="15" t="s">
        <v>7</v>
      </c>
      <c r="D31" s="15" t="s">
        <v>8</v>
      </c>
      <c r="E31" s="16" t="s">
        <v>9</v>
      </c>
      <c r="F31" s="15" t="s">
        <v>10</v>
      </c>
      <c r="G31" s="15" t="s">
        <v>11</v>
      </c>
      <c r="H31" s="15" t="s">
        <v>12</v>
      </c>
      <c r="I31" s="15"/>
      <c r="J31" s="15"/>
      <c r="K31" s="18" t="s">
        <v>13</v>
      </c>
      <c r="L31" s="19" t="s">
        <v>14</v>
      </c>
      <c r="M31" s="15" t="s">
        <v>15</v>
      </c>
      <c r="N31" s="20" t="s">
        <v>16</v>
      </c>
      <c r="O31" s="20" t="s">
        <v>41</v>
      </c>
      <c r="P31" s="21" t="s">
        <v>18</v>
      </c>
      <c r="Q31" s="21" t="s">
        <v>19</v>
      </c>
      <c r="R31" s="22" t="s">
        <v>20</v>
      </c>
      <c r="S31" s="15" t="s">
        <v>21</v>
      </c>
    </row>
    <row r="32" spans="1:22" ht="26.25" customHeight="1" x14ac:dyDescent="0.25">
      <c r="A32" s="23" t="s">
        <v>42</v>
      </c>
      <c r="B32" s="72"/>
      <c r="C32" s="73" t="s">
        <v>33</v>
      </c>
      <c r="D32" s="74"/>
      <c r="E32" s="75" t="s">
        <v>43</v>
      </c>
      <c r="F32" s="28">
        <v>132</v>
      </c>
      <c r="G32" s="76">
        <v>50</v>
      </c>
      <c r="H32" s="29">
        <v>44374.5</v>
      </c>
      <c r="I32" s="29">
        <f>H32*2</f>
        <v>88749</v>
      </c>
      <c r="J32" s="29">
        <f>K32*24</f>
        <v>106498.79999999999</v>
      </c>
      <c r="K32" s="77">
        <v>4437.45</v>
      </c>
      <c r="L32" s="77"/>
      <c r="M32" s="78">
        <f>9823.86+737.17</f>
        <v>10561.03</v>
      </c>
      <c r="N32" s="78">
        <v>0</v>
      </c>
      <c r="O32" s="77">
        <v>0</v>
      </c>
      <c r="P32" s="78">
        <v>0</v>
      </c>
      <c r="Q32" s="78"/>
      <c r="R32" s="29">
        <f t="shared" ref="R32:R33" si="4">+H32+K32-M32-Q32</f>
        <v>38250.92</v>
      </c>
      <c r="S32" s="79"/>
      <c r="U32" s="32"/>
      <c r="V32" s="80"/>
    </row>
    <row r="33" spans="1:21" ht="26.25" customHeight="1" x14ac:dyDescent="0.25">
      <c r="A33" s="23" t="s">
        <v>44</v>
      </c>
      <c r="B33" s="24"/>
      <c r="C33" s="73" t="s">
        <v>45</v>
      </c>
      <c r="D33" s="74"/>
      <c r="E33" s="75" t="s">
        <v>46</v>
      </c>
      <c r="F33" s="28">
        <v>132</v>
      </c>
      <c r="G33" s="76">
        <v>50</v>
      </c>
      <c r="H33" s="29">
        <v>8210.25</v>
      </c>
      <c r="I33" s="29">
        <f>H33*2</f>
        <v>16420.5</v>
      </c>
      <c r="J33" s="29">
        <f>K33*24</f>
        <v>19704.600000000002</v>
      </c>
      <c r="K33" s="77">
        <v>821.02500000000009</v>
      </c>
      <c r="L33" s="77"/>
      <c r="M33" s="81">
        <v>609.70000000000005</v>
      </c>
      <c r="N33" s="81">
        <v>160.35</v>
      </c>
      <c r="O33" s="82">
        <v>13.77</v>
      </c>
      <c r="P33" s="83">
        <v>0</v>
      </c>
      <c r="Q33" s="83"/>
      <c r="R33" s="29">
        <f t="shared" si="4"/>
        <v>8421.5749999999989</v>
      </c>
      <c r="S33" s="84"/>
      <c r="U33" s="85"/>
    </row>
    <row r="34" spans="1:21" ht="15.75" thickBot="1" x14ac:dyDescent="0.3">
      <c r="C34" s="86"/>
      <c r="D34" s="70"/>
      <c r="E34" s="64"/>
      <c r="F34" s="87"/>
      <c r="G34" s="88" t="s">
        <v>32</v>
      </c>
      <c r="H34" s="89">
        <f>SUM(H32:H33)</f>
        <v>52584.75</v>
      </c>
      <c r="I34" s="89"/>
      <c r="J34" s="89"/>
      <c r="K34" s="90">
        <f>SUM(K32:K33)</f>
        <v>5258.4750000000004</v>
      </c>
      <c r="L34" s="90">
        <f>SUM(L32:L33)</f>
        <v>0</v>
      </c>
      <c r="M34" s="89">
        <f>SUM(M32:M33)</f>
        <v>11170.730000000001</v>
      </c>
      <c r="N34" s="89"/>
      <c r="O34" s="90">
        <f>SUM(O32:O33)</f>
        <v>13.77</v>
      </c>
      <c r="P34" s="90">
        <f t="shared" ref="P34:Q34" si="5">SUM(P32:P33)</f>
        <v>0</v>
      </c>
      <c r="Q34" s="90">
        <f t="shared" si="5"/>
        <v>0</v>
      </c>
      <c r="R34" s="89">
        <f>SUM(R32:R33)</f>
        <v>46672.494999999995</v>
      </c>
      <c r="S34" s="70"/>
    </row>
    <row r="35" spans="1:21" ht="10.5" customHeight="1" x14ac:dyDescent="0.25">
      <c r="C35" s="91"/>
      <c r="F35" s="41"/>
    </row>
    <row r="36" spans="1:21" ht="15.75" x14ac:dyDescent="0.25">
      <c r="C36" s="93" t="s">
        <v>47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4"/>
    </row>
    <row r="37" spans="1:21" ht="9.75" customHeight="1" x14ac:dyDescent="0.25">
      <c r="C37" s="12" t="str">
        <f>C30</f>
        <v>PERIODO DEL 1 DE ENERO AL 31 DE DICIEMBRE DE 2020</v>
      </c>
      <c r="D37" s="13"/>
      <c r="E37" s="6"/>
      <c r="F37" s="95"/>
      <c r="G37" s="96"/>
      <c r="H37" s="97"/>
      <c r="I37" s="97"/>
      <c r="J37" s="97"/>
      <c r="K37" s="98"/>
      <c r="L37" s="98"/>
      <c r="M37" s="97"/>
      <c r="N37" s="97"/>
      <c r="O37" s="98"/>
      <c r="P37" s="97"/>
      <c r="Q37" s="97"/>
      <c r="R37" s="97"/>
      <c r="S37" s="96"/>
    </row>
    <row r="38" spans="1:21" ht="27" x14ac:dyDescent="0.25">
      <c r="C38" s="15" t="s">
        <v>7</v>
      </c>
      <c r="D38" s="15" t="s">
        <v>8</v>
      </c>
      <c r="E38" s="16" t="s">
        <v>9</v>
      </c>
      <c r="F38" s="15" t="s">
        <v>10</v>
      </c>
      <c r="G38" s="15" t="s">
        <v>11</v>
      </c>
      <c r="H38" s="15" t="s">
        <v>12</v>
      </c>
      <c r="I38" s="15"/>
      <c r="J38" s="15"/>
      <c r="K38" s="18" t="s">
        <v>13</v>
      </c>
      <c r="L38" s="19" t="s">
        <v>14</v>
      </c>
      <c r="M38" s="15" t="s">
        <v>15</v>
      </c>
      <c r="N38" s="20" t="s">
        <v>16</v>
      </c>
      <c r="O38" s="20" t="s">
        <v>41</v>
      </c>
      <c r="P38" s="21" t="s">
        <v>18</v>
      </c>
      <c r="Q38" s="21" t="s">
        <v>19</v>
      </c>
      <c r="R38" s="22" t="s">
        <v>20</v>
      </c>
      <c r="S38" s="15" t="s">
        <v>21</v>
      </c>
    </row>
    <row r="39" spans="1:21" ht="26.25" customHeight="1" x14ac:dyDescent="0.25">
      <c r="A39" s="23" t="s">
        <v>48</v>
      </c>
      <c r="C39" s="36" t="s">
        <v>49</v>
      </c>
      <c r="D39" s="99" t="s">
        <v>50</v>
      </c>
      <c r="E39" s="100" t="s">
        <v>37</v>
      </c>
      <c r="F39" s="28">
        <v>132</v>
      </c>
      <c r="G39" s="101">
        <v>50</v>
      </c>
      <c r="H39" s="29">
        <v>19425</v>
      </c>
      <c r="I39" s="29">
        <f>H39*2</f>
        <v>38850</v>
      </c>
      <c r="J39" s="29">
        <f>K39*24</f>
        <v>46620</v>
      </c>
      <c r="K39" s="77">
        <v>1942.5</v>
      </c>
      <c r="L39" s="77"/>
      <c r="M39" s="83">
        <v>3729.01</v>
      </c>
      <c r="N39" s="83">
        <v>0</v>
      </c>
      <c r="O39" s="102">
        <v>0</v>
      </c>
      <c r="P39" s="103">
        <v>0</v>
      </c>
      <c r="Q39" s="103"/>
      <c r="R39" s="29">
        <f t="shared" ref="R39:R40" si="6">+H39+K39-M39-Q39</f>
        <v>17638.489999999998</v>
      </c>
      <c r="S39" s="104"/>
    </row>
    <row r="40" spans="1:21" ht="26.25" customHeight="1" x14ac:dyDescent="0.25">
      <c r="A40" s="23" t="s">
        <v>51</v>
      </c>
      <c r="B40" s="24"/>
      <c r="C40" s="25" t="s">
        <v>52</v>
      </c>
      <c r="D40" s="105"/>
      <c r="E40" s="100" t="s">
        <v>53</v>
      </c>
      <c r="F40" s="28">
        <v>132</v>
      </c>
      <c r="G40" s="101">
        <v>50</v>
      </c>
      <c r="H40" s="29">
        <v>19425</v>
      </c>
      <c r="I40" s="29">
        <f>H40*2</f>
        <v>38850</v>
      </c>
      <c r="J40" s="29">
        <f>K40*24</f>
        <v>46620</v>
      </c>
      <c r="K40" s="77">
        <v>1942.5</v>
      </c>
      <c r="L40" s="77"/>
      <c r="M40" s="83">
        <v>3729.01</v>
      </c>
      <c r="N40" s="83">
        <v>0</v>
      </c>
      <c r="O40" s="102">
        <v>0</v>
      </c>
      <c r="P40" s="83">
        <v>0</v>
      </c>
      <c r="Q40" s="83"/>
      <c r="R40" s="29">
        <f t="shared" si="6"/>
        <v>17638.489999999998</v>
      </c>
      <c r="S40" s="104"/>
    </row>
    <row r="41" spans="1:21" ht="15.75" thickBot="1" x14ac:dyDescent="0.3">
      <c r="C41" s="106"/>
      <c r="D41" s="96"/>
      <c r="E41" s="107"/>
      <c r="F41" s="108"/>
      <c r="G41" s="109" t="s">
        <v>32</v>
      </c>
      <c r="H41" s="110">
        <f>SUM(H39:H40)</f>
        <v>38850</v>
      </c>
      <c r="I41" s="110"/>
      <c r="J41" s="110"/>
      <c r="K41" s="111">
        <f>SUM(K39:K40)</f>
        <v>3885</v>
      </c>
      <c r="L41" s="111">
        <f>SUM(L39:L40)</f>
        <v>0</v>
      </c>
      <c r="M41" s="110">
        <f>SUM(M39:M40)</f>
        <v>7458.02</v>
      </c>
      <c r="N41" s="110"/>
      <c r="O41" s="111">
        <f>SUM(O39:O40)</f>
        <v>0</v>
      </c>
      <c r="P41" s="111">
        <f t="shared" ref="P41" si="7">SUM(P39:P40)</f>
        <v>0</v>
      </c>
      <c r="Q41" s="111">
        <f>SUM(Q39:Q40)</f>
        <v>0</v>
      </c>
      <c r="R41" s="112">
        <f>SUM(R39:R40)</f>
        <v>35276.979999999996</v>
      </c>
      <c r="S41" s="96"/>
    </row>
    <row r="42" spans="1:21" ht="15.75" x14ac:dyDescent="0.25">
      <c r="C42" s="113" t="s">
        <v>54</v>
      </c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4"/>
    </row>
    <row r="43" spans="1:21" x14ac:dyDescent="0.25">
      <c r="C43" s="12" t="str">
        <f>C37</f>
        <v>PERIODO DEL 1 DE ENERO AL 31 DE DICIEMBRE DE 2020</v>
      </c>
      <c r="D43" s="12"/>
      <c r="E43" s="6"/>
      <c r="F43" s="115"/>
      <c r="G43" s="116"/>
      <c r="H43" s="117"/>
      <c r="I43" s="117"/>
      <c r="J43" s="117"/>
      <c r="K43" s="118"/>
      <c r="L43" s="118"/>
      <c r="M43" s="117"/>
      <c r="N43" s="117"/>
      <c r="O43" s="118"/>
      <c r="P43" s="117"/>
      <c r="Q43" s="117"/>
      <c r="R43" s="117"/>
      <c r="S43" s="119"/>
    </row>
    <row r="44" spans="1:21" ht="27" x14ac:dyDescent="0.25">
      <c r="C44" s="15" t="s">
        <v>7</v>
      </c>
      <c r="D44" s="15" t="s">
        <v>8</v>
      </c>
      <c r="E44" s="16" t="s">
        <v>9</v>
      </c>
      <c r="F44" s="15" t="s">
        <v>10</v>
      </c>
      <c r="G44" s="15" t="s">
        <v>11</v>
      </c>
      <c r="H44" s="15" t="s">
        <v>12</v>
      </c>
      <c r="I44" s="15"/>
      <c r="J44" s="15"/>
      <c r="K44" s="18" t="s">
        <v>13</v>
      </c>
      <c r="L44" s="19" t="s">
        <v>14</v>
      </c>
      <c r="M44" s="15" t="s">
        <v>15</v>
      </c>
      <c r="N44" s="20" t="s">
        <v>16</v>
      </c>
      <c r="O44" s="20" t="s">
        <v>41</v>
      </c>
      <c r="P44" s="21" t="s">
        <v>18</v>
      </c>
      <c r="Q44" s="21" t="s">
        <v>19</v>
      </c>
      <c r="R44" s="22" t="s">
        <v>20</v>
      </c>
      <c r="S44" s="15" t="s">
        <v>21</v>
      </c>
    </row>
    <row r="45" spans="1:21" ht="26.25" customHeight="1" x14ac:dyDescent="0.25">
      <c r="A45" s="23" t="s">
        <v>55</v>
      </c>
      <c r="C45" s="120" t="s">
        <v>56</v>
      </c>
      <c r="D45" s="121"/>
      <c r="E45" s="122" t="s">
        <v>57</v>
      </c>
      <c r="F45" s="28">
        <v>132</v>
      </c>
      <c r="G45" s="123">
        <v>50</v>
      </c>
      <c r="H45" s="29">
        <v>17234</v>
      </c>
      <c r="I45" s="29">
        <f>H45*2</f>
        <v>34468</v>
      </c>
      <c r="J45" s="29">
        <f>K45*24</f>
        <v>41361.600000000006</v>
      </c>
      <c r="K45" s="77">
        <v>1723.4</v>
      </c>
      <c r="L45" s="77"/>
      <c r="M45" s="124">
        <v>3214.2100800000021</v>
      </c>
      <c r="N45" s="124">
        <v>0</v>
      </c>
      <c r="O45" s="125">
        <v>0</v>
      </c>
      <c r="P45" s="126">
        <v>0</v>
      </c>
      <c r="Q45" s="81"/>
      <c r="R45" s="29">
        <f t="shared" ref="R45:R48" si="8">+H45+K45-M45-Q45</f>
        <v>15743.189919999999</v>
      </c>
      <c r="S45" s="127"/>
    </row>
    <row r="46" spans="1:21" ht="26.25" customHeight="1" x14ac:dyDescent="0.25">
      <c r="A46" s="23" t="s">
        <v>58</v>
      </c>
      <c r="C46" s="128" t="s">
        <v>59</v>
      </c>
      <c r="D46" s="121"/>
      <c r="E46" s="122" t="s">
        <v>60</v>
      </c>
      <c r="F46" s="28">
        <v>132</v>
      </c>
      <c r="G46" s="123">
        <v>50</v>
      </c>
      <c r="H46" s="29">
        <v>17234</v>
      </c>
      <c r="I46" s="29">
        <f>H46*2</f>
        <v>34468</v>
      </c>
      <c r="J46" s="29">
        <f>K46*24</f>
        <v>41361.600000000006</v>
      </c>
      <c r="K46" s="77">
        <v>1723.4</v>
      </c>
      <c r="L46" s="77"/>
      <c r="M46" s="124">
        <v>3214.2100800000021</v>
      </c>
      <c r="N46" s="124">
        <v>0</v>
      </c>
      <c r="O46" s="125">
        <v>0</v>
      </c>
      <c r="P46" s="126">
        <v>0</v>
      </c>
      <c r="Q46" s="126"/>
      <c r="R46" s="29">
        <f t="shared" si="8"/>
        <v>15743.189919999999</v>
      </c>
      <c r="S46" s="129"/>
    </row>
    <row r="47" spans="1:21" ht="26.25" customHeight="1" x14ac:dyDescent="0.25">
      <c r="A47" s="23" t="s">
        <v>61</v>
      </c>
      <c r="C47" s="130" t="s">
        <v>62</v>
      </c>
      <c r="D47" s="131"/>
      <c r="E47" s="132" t="s">
        <v>63</v>
      </c>
      <c r="F47" s="28">
        <v>132</v>
      </c>
      <c r="G47" s="133">
        <v>50</v>
      </c>
      <c r="H47" s="29">
        <v>7537.9000000000005</v>
      </c>
      <c r="I47" s="29"/>
      <c r="J47" s="29"/>
      <c r="K47" s="77">
        <v>753.79000000000008</v>
      </c>
      <c r="L47" s="77"/>
      <c r="M47" s="81">
        <v>536.54719999999986</v>
      </c>
      <c r="N47" s="81">
        <v>174.75</v>
      </c>
      <c r="O47" s="82">
        <v>42.74</v>
      </c>
      <c r="P47" s="83">
        <v>0</v>
      </c>
      <c r="Q47" s="83"/>
      <c r="R47" s="29">
        <f t="shared" si="8"/>
        <v>7755.1428000000005</v>
      </c>
      <c r="S47" s="134"/>
    </row>
    <row r="48" spans="1:21" ht="26.25" customHeight="1" x14ac:dyDescent="0.25">
      <c r="A48" s="23"/>
      <c r="C48" s="130" t="s">
        <v>64</v>
      </c>
      <c r="D48" s="131"/>
      <c r="E48" s="132" t="s">
        <v>65</v>
      </c>
      <c r="F48" s="28">
        <v>132</v>
      </c>
      <c r="G48" s="133">
        <v>50</v>
      </c>
      <c r="H48" s="29">
        <v>10341.5</v>
      </c>
      <c r="I48" s="29">
        <f>H48*2</f>
        <v>20683</v>
      </c>
      <c r="J48" s="29">
        <f>K48*24</f>
        <v>24819.600000000002</v>
      </c>
      <c r="K48" s="77">
        <v>1034.1500000000001</v>
      </c>
      <c r="L48" s="77"/>
      <c r="M48" s="81">
        <v>841.57888000000082</v>
      </c>
      <c r="N48" s="81">
        <v>125.1</v>
      </c>
      <c r="O48" s="82">
        <v>0.01</v>
      </c>
      <c r="P48" s="81">
        <v>0</v>
      </c>
      <c r="Q48" s="81"/>
      <c r="R48" s="29">
        <f t="shared" si="8"/>
        <v>10534.071119999999</v>
      </c>
      <c r="S48" s="134"/>
    </row>
    <row r="49" spans="1:22" ht="15.75" thickBot="1" x14ac:dyDescent="0.3">
      <c r="C49" s="135"/>
      <c r="D49" s="116"/>
      <c r="E49" s="136"/>
      <c r="F49" s="137"/>
      <c r="G49" s="138" t="s">
        <v>32</v>
      </c>
      <c r="H49" s="139">
        <f>SUM(H45:H48)</f>
        <v>52347.4</v>
      </c>
      <c r="I49" s="139">
        <f t="shared" ref="I49:R49" si="9">SUM(I45:I48)</f>
        <v>89619</v>
      </c>
      <c r="J49" s="139">
        <f t="shared" si="9"/>
        <v>107542.80000000002</v>
      </c>
      <c r="K49" s="139">
        <f t="shared" si="9"/>
        <v>5234.74</v>
      </c>
      <c r="L49" s="139">
        <f t="shared" si="9"/>
        <v>0</v>
      </c>
      <c r="M49" s="139">
        <f t="shared" si="9"/>
        <v>7806.5462400000051</v>
      </c>
      <c r="N49" s="139"/>
      <c r="O49" s="139">
        <f t="shared" si="9"/>
        <v>42.75</v>
      </c>
      <c r="P49" s="139">
        <f t="shared" si="9"/>
        <v>0</v>
      </c>
      <c r="Q49" s="139">
        <f t="shared" si="9"/>
        <v>0</v>
      </c>
      <c r="R49" s="139">
        <f t="shared" si="9"/>
        <v>49775.593759999996</v>
      </c>
      <c r="S49" s="116"/>
    </row>
    <row r="50" spans="1:22" ht="13.5" customHeight="1" x14ac:dyDescent="0.25">
      <c r="C50" s="140" t="s">
        <v>66</v>
      </c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1"/>
    </row>
    <row r="51" spans="1:22" x14ac:dyDescent="0.25">
      <c r="C51" s="12" t="str">
        <f>C43</f>
        <v>PERIODO DEL 1 DE ENERO AL 31 DE DICIEMBRE DE 2020</v>
      </c>
      <c r="D51" s="13"/>
      <c r="E51" s="6"/>
      <c r="F51" s="142"/>
      <c r="G51" s="143"/>
      <c r="H51" s="144"/>
      <c r="I51" s="144"/>
      <c r="J51" s="144"/>
      <c r="K51" s="145"/>
      <c r="L51" s="145"/>
      <c r="M51" s="144"/>
      <c r="N51" s="144"/>
      <c r="O51" s="145"/>
      <c r="P51" s="144"/>
      <c r="Q51" s="144"/>
      <c r="R51" s="144"/>
      <c r="S51" s="143"/>
    </row>
    <row r="52" spans="1:22" ht="27" x14ac:dyDescent="0.25">
      <c r="C52" s="15" t="s">
        <v>7</v>
      </c>
      <c r="D52" s="15" t="s">
        <v>8</v>
      </c>
      <c r="E52" s="16" t="s">
        <v>9</v>
      </c>
      <c r="F52" s="15" t="s">
        <v>10</v>
      </c>
      <c r="G52" s="15" t="s">
        <v>11</v>
      </c>
      <c r="H52" s="15" t="s">
        <v>12</v>
      </c>
      <c r="I52" s="15"/>
      <c r="J52" s="15"/>
      <c r="K52" s="18" t="s">
        <v>13</v>
      </c>
      <c r="L52" s="19" t="s">
        <v>14</v>
      </c>
      <c r="M52" s="15" t="s">
        <v>15</v>
      </c>
      <c r="N52" s="20" t="s">
        <v>16</v>
      </c>
      <c r="O52" s="20" t="s">
        <v>41</v>
      </c>
      <c r="P52" s="21" t="s">
        <v>18</v>
      </c>
      <c r="Q52" s="21" t="s">
        <v>19</v>
      </c>
      <c r="R52" s="22" t="s">
        <v>20</v>
      </c>
      <c r="S52" s="15" t="s">
        <v>21</v>
      </c>
    </row>
    <row r="53" spans="1:22" ht="23.25" customHeight="1" x14ac:dyDescent="0.25">
      <c r="A53" s="23" t="s">
        <v>67</v>
      </c>
      <c r="C53" s="120" t="s">
        <v>68</v>
      </c>
      <c r="D53" s="146"/>
      <c r="E53" s="147" t="s">
        <v>69</v>
      </c>
      <c r="F53" s="28">
        <v>132</v>
      </c>
      <c r="G53" s="148">
        <v>49.32</v>
      </c>
      <c r="H53" s="29">
        <v>11901.550684931506</v>
      </c>
      <c r="I53" s="29">
        <f>H53*2</f>
        <v>23803.101369863012</v>
      </c>
      <c r="J53" s="29">
        <f>K53*24</f>
        <v>28960.44</v>
      </c>
      <c r="K53" s="77">
        <v>1206.6849999999999</v>
      </c>
      <c r="L53" s="77"/>
      <c r="M53" s="149">
        <v>1389.8330806416716</v>
      </c>
      <c r="N53" s="149">
        <v>107.4</v>
      </c>
      <c r="O53" s="150">
        <v>0.01</v>
      </c>
      <c r="P53" s="149">
        <v>0</v>
      </c>
      <c r="Q53" s="149"/>
      <c r="R53" s="29">
        <f t="shared" ref="R53:R54" si="10">+H53+K53-M53-Q53</f>
        <v>11718.402604289833</v>
      </c>
      <c r="S53" s="151"/>
    </row>
    <row r="54" spans="1:22" ht="23.25" customHeight="1" x14ac:dyDescent="0.25">
      <c r="A54" s="23" t="s">
        <v>70</v>
      </c>
      <c r="C54" s="120" t="s">
        <v>71</v>
      </c>
      <c r="D54" s="146"/>
      <c r="E54" s="147" t="s">
        <v>72</v>
      </c>
      <c r="F54" s="28">
        <v>132</v>
      </c>
      <c r="G54" s="148">
        <v>49.86</v>
      </c>
      <c r="H54" s="29">
        <v>7517.25</v>
      </c>
      <c r="I54" s="29"/>
      <c r="J54" s="29"/>
      <c r="K54" s="77">
        <v>753.79000000000008</v>
      </c>
      <c r="L54" s="77"/>
      <c r="M54" s="81">
        <v>534.29999999999995</v>
      </c>
      <c r="N54" s="81">
        <v>174.75</v>
      </c>
      <c r="O54" s="82">
        <v>42.74</v>
      </c>
      <c r="P54" s="152">
        <v>0</v>
      </c>
      <c r="Q54" s="152"/>
      <c r="R54" s="29">
        <f t="shared" si="10"/>
        <v>7736.7400000000007</v>
      </c>
      <c r="S54" s="151"/>
    </row>
    <row r="55" spans="1:22" ht="12.75" customHeight="1" thickBot="1" x14ac:dyDescent="0.3">
      <c r="C55" s="153"/>
      <c r="D55" s="143"/>
      <c r="E55" s="154"/>
      <c r="F55" s="155"/>
      <c r="G55" s="156" t="s">
        <v>32</v>
      </c>
      <c r="H55" s="157">
        <f>SUM(H53:H54)</f>
        <v>19418.800684931506</v>
      </c>
      <c r="I55" s="157">
        <f t="shared" ref="I55:R55" si="11">SUM(I53:I54)</f>
        <v>23803.101369863012</v>
      </c>
      <c r="J55" s="157">
        <f t="shared" si="11"/>
        <v>28960.44</v>
      </c>
      <c r="K55" s="157">
        <f t="shared" si="11"/>
        <v>1960.4749999999999</v>
      </c>
      <c r="L55" s="157">
        <f t="shared" si="11"/>
        <v>0</v>
      </c>
      <c r="M55" s="157">
        <f t="shared" si="11"/>
        <v>1924.1330806416715</v>
      </c>
      <c r="N55" s="157"/>
      <c r="O55" s="157">
        <f t="shared" si="11"/>
        <v>42.75</v>
      </c>
      <c r="P55" s="157">
        <f t="shared" si="11"/>
        <v>0</v>
      </c>
      <c r="Q55" s="157">
        <f t="shared" si="11"/>
        <v>0</v>
      </c>
      <c r="R55" s="157">
        <f t="shared" si="11"/>
        <v>19455.142604289835</v>
      </c>
      <c r="S55" s="143"/>
    </row>
    <row r="56" spans="1:22" ht="12.75" customHeight="1" x14ac:dyDescent="0.25">
      <c r="C56" s="153"/>
      <c r="D56" s="143"/>
      <c r="E56" s="154"/>
      <c r="F56" s="155"/>
      <c r="G56" s="153"/>
      <c r="H56" s="158"/>
      <c r="I56" s="158"/>
      <c r="J56" s="158"/>
      <c r="K56" s="159"/>
      <c r="L56" s="159"/>
      <c r="M56" s="158"/>
      <c r="N56" s="158"/>
      <c r="O56" s="159"/>
      <c r="P56" s="158"/>
      <c r="Q56" s="158"/>
      <c r="R56" s="158"/>
      <c r="S56" s="143"/>
    </row>
    <row r="57" spans="1:22" ht="15.75" thickBot="1" x14ac:dyDescent="0.3">
      <c r="C57" s="47"/>
      <c r="D57" s="160"/>
      <c r="E57" s="161"/>
      <c r="F57" s="41"/>
    </row>
    <row r="58" spans="1:22" s="2" customFormat="1" x14ac:dyDescent="0.25">
      <c r="A58"/>
      <c r="B58"/>
      <c r="C58" s="53" t="s">
        <v>33</v>
      </c>
      <c r="D58" s="53"/>
      <c r="E58" s="53"/>
      <c r="F58" s="53"/>
      <c r="G58" s="53"/>
      <c r="I58" s="54"/>
      <c r="J58" s="54"/>
      <c r="K58" s="55" t="s">
        <v>34</v>
      </c>
      <c r="L58" s="55"/>
      <c r="M58" s="55"/>
      <c r="N58" s="41"/>
      <c r="O58"/>
      <c r="P58"/>
      <c r="Q58"/>
      <c r="R58" s="55" t="s">
        <v>35</v>
      </c>
      <c r="S58" s="55"/>
      <c r="U58"/>
      <c r="V58"/>
    </row>
    <row r="59" spans="1:22" s="56" customFormat="1" x14ac:dyDescent="0.25">
      <c r="B59"/>
      <c r="C59" s="53" t="s">
        <v>36</v>
      </c>
      <c r="D59" s="53"/>
      <c r="E59" s="53"/>
      <c r="F59" s="53"/>
      <c r="G59" s="53"/>
      <c r="H59" s="53" t="s">
        <v>37</v>
      </c>
      <c r="I59" s="53"/>
      <c r="J59" s="53"/>
      <c r="K59" s="53"/>
      <c r="L59" s="53"/>
      <c r="M59" s="53"/>
      <c r="N59" s="53"/>
      <c r="O59" s="53"/>
      <c r="P59"/>
      <c r="Q59"/>
      <c r="R59" s="53" t="s">
        <v>38</v>
      </c>
      <c r="S59" s="53"/>
      <c r="T59" s="2"/>
      <c r="U59"/>
      <c r="V59"/>
    </row>
    <row r="60" spans="1:22" x14ac:dyDescent="0.25">
      <c r="C60" s="91"/>
      <c r="D60" s="41"/>
      <c r="F60" s="41"/>
      <c r="H60" s="41"/>
      <c r="I60" s="41"/>
      <c r="J60" s="41"/>
      <c r="K60" s="59"/>
      <c r="L60" s="59"/>
      <c r="M60" s="41"/>
      <c r="N60" s="41"/>
      <c r="O60" s="59"/>
      <c r="R60" s="41"/>
      <c r="S60" s="41"/>
    </row>
    <row r="61" spans="1:22" ht="29.25" x14ac:dyDescent="0.5">
      <c r="C61" s="1" t="s"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22" ht="23.25" x14ac:dyDescent="0.35">
      <c r="C62" s="3" t="s">
        <v>1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22" ht="15.75" x14ac:dyDescent="0.25">
      <c r="C63" s="162" t="s">
        <v>2</v>
      </c>
      <c r="D63" s="163" t="s">
        <v>39</v>
      </c>
      <c r="E63" s="164"/>
      <c r="F63" s="165"/>
      <c r="G63" s="163"/>
      <c r="H63" s="163"/>
      <c r="I63" s="163"/>
      <c r="J63" s="163"/>
      <c r="K63" s="166"/>
      <c r="L63" s="166"/>
      <c r="M63" s="163"/>
      <c r="N63" s="163"/>
      <c r="O63" s="166"/>
      <c r="P63" s="163"/>
      <c r="Q63" s="163"/>
      <c r="R63" s="163"/>
      <c r="S63" s="167" t="s">
        <v>3</v>
      </c>
    </row>
    <row r="64" spans="1:22" ht="15.75" x14ac:dyDescent="0.25">
      <c r="C64" s="168" t="s">
        <v>73</v>
      </c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1" t="s">
        <v>5</v>
      </c>
    </row>
    <row r="65" spans="1:21" x14ac:dyDescent="0.25">
      <c r="C65" s="12" t="str">
        <f>C51</f>
        <v>PERIODO DEL 1 DE ENERO AL 31 DE DICIEMBRE DE 2020</v>
      </c>
      <c r="D65" s="13"/>
      <c r="E65" s="6"/>
      <c r="F65" s="169"/>
      <c r="G65" s="170"/>
      <c r="H65" s="171"/>
      <c r="I65" s="171"/>
      <c r="J65" s="171"/>
      <c r="K65" s="172"/>
      <c r="L65" s="172"/>
      <c r="M65" s="171"/>
      <c r="N65" s="171"/>
      <c r="O65" s="172"/>
      <c r="P65" s="171"/>
      <c r="Q65" s="171"/>
      <c r="R65" s="171"/>
      <c r="S65" s="14"/>
    </row>
    <row r="66" spans="1:21" ht="27" x14ac:dyDescent="0.25">
      <c r="C66" s="15" t="s">
        <v>7</v>
      </c>
      <c r="D66" s="15" t="s">
        <v>8</v>
      </c>
      <c r="E66" s="16" t="s">
        <v>9</v>
      </c>
      <c r="F66" s="15" t="s">
        <v>10</v>
      </c>
      <c r="G66" s="15" t="s">
        <v>11</v>
      </c>
      <c r="H66" s="15" t="s">
        <v>12</v>
      </c>
      <c r="I66" s="15"/>
      <c r="J66" s="15"/>
      <c r="K66" s="18" t="s">
        <v>13</v>
      </c>
      <c r="L66" s="19" t="s">
        <v>14</v>
      </c>
      <c r="M66" s="15" t="s">
        <v>15</v>
      </c>
      <c r="N66" s="20" t="s">
        <v>16</v>
      </c>
      <c r="O66" s="20" t="s">
        <v>41</v>
      </c>
      <c r="P66" s="21" t="s">
        <v>18</v>
      </c>
      <c r="Q66" s="21" t="s">
        <v>19</v>
      </c>
      <c r="R66" s="22" t="s">
        <v>20</v>
      </c>
      <c r="S66" s="15" t="s">
        <v>21</v>
      </c>
    </row>
    <row r="67" spans="1:21" ht="26.25" customHeight="1" x14ac:dyDescent="0.25">
      <c r="A67" s="23" t="s">
        <v>74</v>
      </c>
      <c r="C67" s="173" t="s">
        <v>75</v>
      </c>
      <c r="D67" s="174" t="s">
        <v>76</v>
      </c>
      <c r="E67" s="175" t="s">
        <v>77</v>
      </c>
      <c r="F67" s="28">
        <v>132</v>
      </c>
      <c r="G67" s="176">
        <v>50</v>
      </c>
      <c r="H67" s="29">
        <v>27410.75</v>
      </c>
      <c r="I67" s="29">
        <f>H67*2</f>
        <v>54821.5</v>
      </c>
      <c r="J67" s="29">
        <f>K67*24</f>
        <v>65785.8</v>
      </c>
      <c r="K67" s="77">
        <v>2741.0750000000003</v>
      </c>
      <c r="L67" s="77"/>
      <c r="M67" s="124">
        <v>5605.3392599999988</v>
      </c>
      <c r="N67" s="124">
        <v>0</v>
      </c>
      <c r="O67" s="125">
        <v>0</v>
      </c>
      <c r="P67" s="124">
        <v>0</v>
      </c>
      <c r="Q67" s="124"/>
      <c r="R67" s="29">
        <f t="shared" ref="R67:R70" si="12">+H67+K67-M67-Q67</f>
        <v>24546.485740000004</v>
      </c>
      <c r="S67" s="177"/>
    </row>
    <row r="68" spans="1:21" ht="26.25" customHeight="1" x14ac:dyDescent="0.25">
      <c r="A68" s="23" t="s">
        <v>78</v>
      </c>
      <c r="C68" s="173" t="s">
        <v>79</v>
      </c>
      <c r="D68" s="178" t="s">
        <v>80</v>
      </c>
      <c r="E68" s="175" t="s">
        <v>81</v>
      </c>
      <c r="F68" s="28">
        <v>132</v>
      </c>
      <c r="G68" s="176">
        <v>50</v>
      </c>
      <c r="H68" s="29">
        <v>21368.649999999998</v>
      </c>
      <c r="I68" s="29">
        <f>H68*2</f>
        <v>42737.299999999996</v>
      </c>
      <c r="J68" s="29">
        <f>K68*24</f>
        <v>51284.759999999995</v>
      </c>
      <c r="K68" s="77">
        <v>2136.8649999999998</v>
      </c>
      <c r="L68" s="77"/>
      <c r="M68" s="124">
        <v>4185.6874439999947</v>
      </c>
      <c r="N68" s="124">
        <v>0</v>
      </c>
      <c r="O68" s="125">
        <v>0</v>
      </c>
      <c r="P68" s="124">
        <v>0</v>
      </c>
      <c r="Q68" s="179"/>
      <c r="R68" s="29">
        <f t="shared" si="12"/>
        <v>19319.827556000004</v>
      </c>
      <c r="S68" s="177"/>
    </row>
    <row r="69" spans="1:21" ht="26.25" customHeight="1" x14ac:dyDescent="0.25">
      <c r="A69" s="23" t="s">
        <v>82</v>
      </c>
      <c r="C69" s="173" t="s">
        <v>83</v>
      </c>
      <c r="D69" s="174"/>
      <c r="E69" s="175" t="s">
        <v>84</v>
      </c>
      <c r="F69" s="28">
        <v>132</v>
      </c>
      <c r="G69" s="176">
        <v>50</v>
      </c>
      <c r="H69" s="29">
        <v>8552.2000000000007</v>
      </c>
      <c r="I69" s="29"/>
      <c r="J69" s="29"/>
      <c r="K69" s="77">
        <v>855.22</v>
      </c>
      <c r="L69" s="77"/>
      <c r="M69" s="81">
        <v>646.90303999999958</v>
      </c>
      <c r="N69" s="81">
        <v>160.35</v>
      </c>
      <c r="O69" s="82">
        <v>2.61</v>
      </c>
      <c r="P69" s="124">
        <v>0</v>
      </c>
      <c r="Q69" s="124"/>
      <c r="R69" s="29">
        <f t="shared" si="12"/>
        <v>8760.5169600000008</v>
      </c>
      <c r="S69" s="177"/>
    </row>
    <row r="70" spans="1:21" ht="26.25" customHeight="1" x14ac:dyDescent="0.25">
      <c r="A70" s="23" t="s">
        <v>85</v>
      </c>
      <c r="C70" s="173" t="s">
        <v>86</v>
      </c>
      <c r="D70" s="174"/>
      <c r="E70" s="175" t="s">
        <v>87</v>
      </c>
      <c r="F70" s="28">
        <v>132</v>
      </c>
      <c r="G70" s="176">
        <v>50</v>
      </c>
      <c r="H70" s="29">
        <v>8552.2000000000007</v>
      </c>
      <c r="I70" s="29"/>
      <c r="J70" s="29"/>
      <c r="K70" s="77">
        <v>855.22</v>
      </c>
      <c r="L70" s="77"/>
      <c r="M70" s="81">
        <v>646.90303999999958</v>
      </c>
      <c r="N70" s="81">
        <v>160.35</v>
      </c>
      <c r="O70" s="82">
        <v>2.61</v>
      </c>
      <c r="P70" s="124">
        <v>0</v>
      </c>
      <c r="Q70" s="124"/>
      <c r="R70" s="29">
        <f t="shared" si="12"/>
        <v>8760.5169600000008</v>
      </c>
      <c r="S70" s="177"/>
      <c r="U70" s="32"/>
    </row>
    <row r="71" spans="1:21" ht="15.75" thickBot="1" x14ac:dyDescent="0.3">
      <c r="C71" s="180"/>
      <c r="D71" s="170"/>
      <c r="E71" s="164"/>
      <c r="F71" s="181"/>
      <c r="G71" s="182" t="s">
        <v>32</v>
      </c>
      <c r="H71" s="183">
        <f>SUM(H67:H70)</f>
        <v>65883.799999999988</v>
      </c>
      <c r="I71" s="183">
        <f t="shared" ref="I71:R71" si="13">SUM(I67:I70)</f>
        <v>97558.799999999988</v>
      </c>
      <c r="J71" s="183">
        <f t="shared" si="13"/>
        <v>117070.56</v>
      </c>
      <c r="K71" s="183">
        <f t="shared" si="13"/>
        <v>6588.380000000001</v>
      </c>
      <c r="L71" s="183">
        <f t="shared" si="13"/>
        <v>0</v>
      </c>
      <c r="M71" s="183">
        <f t="shared" si="13"/>
        <v>11084.832783999991</v>
      </c>
      <c r="N71" s="183"/>
      <c r="O71" s="183">
        <f t="shared" si="13"/>
        <v>5.22</v>
      </c>
      <c r="P71" s="183">
        <f t="shared" si="13"/>
        <v>0</v>
      </c>
      <c r="Q71" s="183">
        <f>SUM(Q67:Q70)</f>
        <v>0</v>
      </c>
      <c r="R71" s="183">
        <f t="shared" si="13"/>
        <v>61387.347216000009</v>
      </c>
      <c r="S71" s="170"/>
    </row>
    <row r="72" spans="1:21" x14ac:dyDescent="0.25">
      <c r="C72" s="180"/>
      <c r="D72" s="170"/>
      <c r="E72" s="164"/>
      <c r="F72" s="181"/>
      <c r="G72" s="180"/>
      <c r="H72" s="184"/>
      <c r="I72" s="184"/>
      <c r="J72" s="184"/>
      <c r="K72" s="185"/>
      <c r="L72" s="185"/>
      <c r="M72" s="184"/>
      <c r="N72" s="184"/>
      <c r="O72" s="185"/>
      <c r="P72" s="184"/>
      <c r="Q72" s="184"/>
      <c r="R72" s="184"/>
      <c r="S72" s="170"/>
    </row>
    <row r="73" spans="1:21" ht="15.75" x14ac:dyDescent="0.25">
      <c r="C73" s="186" t="s">
        <v>88</v>
      </c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7"/>
    </row>
    <row r="74" spans="1:21" x14ac:dyDescent="0.25">
      <c r="C74" s="12" t="str">
        <f>C65</f>
        <v>PERIODO DEL 1 DE ENERO AL 31 DE DICIEMBRE DE 2020</v>
      </c>
      <c r="D74" s="13"/>
      <c r="E74" s="6"/>
      <c r="F74" s="188"/>
      <c r="G74" s="189"/>
      <c r="H74" s="190"/>
      <c r="I74" s="190"/>
      <c r="J74" s="190"/>
      <c r="K74" s="191"/>
      <c r="L74" s="191"/>
      <c r="M74" s="190"/>
      <c r="N74" s="190"/>
      <c r="O74" s="191"/>
      <c r="P74" s="190"/>
      <c r="Q74" s="190"/>
      <c r="R74" s="190"/>
      <c r="S74" s="189"/>
    </row>
    <row r="75" spans="1:21" ht="27" x14ac:dyDescent="0.25">
      <c r="C75" s="15" t="s">
        <v>7</v>
      </c>
      <c r="D75" s="15" t="s">
        <v>8</v>
      </c>
      <c r="E75" s="16" t="s">
        <v>9</v>
      </c>
      <c r="F75" s="15" t="s">
        <v>10</v>
      </c>
      <c r="G75" s="17" t="s">
        <v>11</v>
      </c>
      <c r="H75" s="15" t="s">
        <v>12</v>
      </c>
      <c r="I75" s="15"/>
      <c r="J75" s="15"/>
      <c r="K75" s="18" t="s">
        <v>13</v>
      </c>
      <c r="L75" s="19" t="s">
        <v>14</v>
      </c>
      <c r="M75" s="15" t="s">
        <v>15</v>
      </c>
      <c r="N75" s="20" t="s">
        <v>16</v>
      </c>
      <c r="O75" s="20" t="s">
        <v>41</v>
      </c>
      <c r="P75" s="21" t="s">
        <v>18</v>
      </c>
      <c r="Q75" s="21" t="s">
        <v>19</v>
      </c>
      <c r="R75" s="22" t="s">
        <v>20</v>
      </c>
      <c r="S75" s="15" t="s">
        <v>21</v>
      </c>
    </row>
    <row r="76" spans="1:21" ht="26.25" customHeight="1" x14ac:dyDescent="0.25">
      <c r="A76" s="23" t="s">
        <v>89</v>
      </c>
      <c r="C76" s="192" t="s">
        <v>90</v>
      </c>
      <c r="D76" s="193"/>
      <c r="E76" s="194" t="s">
        <v>91</v>
      </c>
      <c r="F76" s="28">
        <v>132</v>
      </c>
      <c r="G76" s="195">
        <v>50</v>
      </c>
      <c r="H76" s="29">
        <v>10341.5</v>
      </c>
      <c r="I76" s="29">
        <f>H76*2</f>
        <v>20683</v>
      </c>
      <c r="J76" s="29">
        <f>K76*24</f>
        <v>24819.600000000002</v>
      </c>
      <c r="K76" s="77">
        <v>1034.1500000000001</v>
      </c>
      <c r="L76" s="77"/>
      <c r="M76" s="81">
        <v>841.57888000000082</v>
      </c>
      <c r="N76" s="81">
        <v>125.1</v>
      </c>
      <c r="O76" s="82">
        <v>0.01</v>
      </c>
      <c r="P76" s="81">
        <v>0</v>
      </c>
      <c r="Q76" s="81"/>
      <c r="R76" s="29">
        <f t="shared" ref="R76:R80" si="14">+H76+K76-M76-Q76</f>
        <v>10534.071119999999</v>
      </c>
      <c r="S76" s="196"/>
      <c r="T76" s="56"/>
    </row>
    <row r="77" spans="1:21" ht="26.25" customHeight="1" x14ac:dyDescent="0.25">
      <c r="A77" s="23"/>
      <c r="C77" s="192" t="s">
        <v>92</v>
      </c>
      <c r="D77" s="193"/>
      <c r="E77" s="194" t="s">
        <v>93</v>
      </c>
      <c r="F77" s="28">
        <v>132</v>
      </c>
      <c r="G77" s="148">
        <v>50</v>
      </c>
      <c r="H77" s="29">
        <v>7537.9000000000005</v>
      </c>
      <c r="I77" s="29"/>
      <c r="J77" s="29"/>
      <c r="K77" s="77">
        <v>753.79000000000008</v>
      </c>
      <c r="L77" s="77"/>
      <c r="M77" s="81">
        <v>536.54719999999986</v>
      </c>
      <c r="N77" s="81">
        <v>174.75</v>
      </c>
      <c r="O77" s="82">
        <v>42.74</v>
      </c>
      <c r="P77" s="152">
        <v>0</v>
      </c>
      <c r="Q77" s="152"/>
      <c r="R77" s="29">
        <f t="shared" si="14"/>
        <v>7755.1428000000005</v>
      </c>
      <c r="S77" s="196"/>
      <c r="T77" s="56"/>
    </row>
    <row r="78" spans="1:21" ht="26.25" customHeight="1" x14ac:dyDescent="0.25">
      <c r="A78" s="23" t="s">
        <v>94</v>
      </c>
      <c r="C78" s="192" t="s">
        <v>95</v>
      </c>
      <c r="D78" s="193"/>
      <c r="E78" s="194" t="s">
        <v>96</v>
      </c>
      <c r="F78" s="28">
        <v>132</v>
      </c>
      <c r="G78" s="197">
        <v>50</v>
      </c>
      <c r="H78" s="29">
        <v>9680</v>
      </c>
      <c r="I78" s="29">
        <f>H78*2</f>
        <v>19360</v>
      </c>
      <c r="J78" s="29">
        <f>K78*24</f>
        <v>23232</v>
      </c>
      <c r="K78" s="77">
        <v>968</v>
      </c>
      <c r="L78" s="77"/>
      <c r="M78" s="198">
        <v>769.6076800000003</v>
      </c>
      <c r="N78" s="198">
        <v>145.35</v>
      </c>
      <c r="O78" s="199">
        <v>0.01</v>
      </c>
      <c r="P78" s="198">
        <v>0</v>
      </c>
      <c r="Q78" s="198"/>
      <c r="R78" s="29">
        <f t="shared" si="14"/>
        <v>9878.392319999999</v>
      </c>
      <c r="S78" s="196"/>
    </row>
    <row r="79" spans="1:21" ht="40.5" customHeight="1" x14ac:dyDescent="0.25">
      <c r="A79" s="23"/>
      <c r="C79" s="200" t="s">
        <v>97</v>
      </c>
      <c r="D79" s="193"/>
      <c r="E79" s="194" t="s">
        <v>98</v>
      </c>
      <c r="F79" s="28">
        <v>132</v>
      </c>
      <c r="G79" s="197">
        <v>50</v>
      </c>
      <c r="H79" s="29">
        <v>10341.5</v>
      </c>
      <c r="I79" s="29">
        <f>H79*2</f>
        <v>20683</v>
      </c>
      <c r="J79" s="29">
        <f>K79*24</f>
        <v>24819.600000000002</v>
      </c>
      <c r="K79" s="77">
        <v>1034.1500000000001</v>
      </c>
      <c r="L79" s="77"/>
      <c r="M79" s="81">
        <v>841.57888000000082</v>
      </c>
      <c r="N79" s="81">
        <v>125.1</v>
      </c>
      <c r="O79" s="82">
        <v>0.01</v>
      </c>
      <c r="P79" s="81">
        <v>0</v>
      </c>
      <c r="Q79" s="81"/>
      <c r="R79" s="29">
        <f t="shared" si="14"/>
        <v>10534.071119999999</v>
      </c>
      <c r="S79" s="201"/>
    </row>
    <row r="80" spans="1:21" ht="26.25" customHeight="1" thickBot="1" x14ac:dyDescent="0.3">
      <c r="A80" s="23" t="s">
        <v>99</v>
      </c>
      <c r="C80" s="202" t="s">
        <v>100</v>
      </c>
      <c r="D80" s="203"/>
      <c r="E80" s="204" t="s">
        <v>93</v>
      </c>
      <c r="F80" s="28">
        <v>132</v>
      </c>
      <c r="G80" s="195">
        <v>50</v>
      </c>
      <c r="H80" s="29">
        <v>7537.9000000000005</v>
      </c>
      <c r="I80" s="29"/>
      <c r="J80" s="29"/>
      <c r="K80" s="77">
        <v>753.79000000000008</v>
      </c>
      <c r="L80" s="77"/>
      <c r="M80" s="81">
        <v>536.54719999999986</v>
      </c>
      <c r="N80" s="81">
        <v>174.75</v>
      </c>
      <c r="O80" s="82">
        <v>42.74</v>
      </c>
      <c r="P80" s="152">
        <v>0</v>
      </c>
      <c r="Q80" s="152"/>
      <c r="R80" s="29">
        <f t="shared" si="14"/>
        <v>7755.1428000000005</v>
      </c>
      <c r="S80" s="196"/>
    </row>
    <row r="81" spans="1:22" ht="15.75" thickBot="1" x14ac:dyDescent="0.3">
      <c r="C81" s="205"/>
      <c r="D81" s="189"/>
      <c r="E81" s="206"/>
      <c r="F81" s="207"/>
      <c r="G81" s="208" t="s">
        <v>32</v>
      </c>
      <c r="H81" s="209">
        <f t="shared" ref="H81:M81" si="15">SUM(H76:H80)</f>
        <v>45438.8</v>
      </c>
      <c r="I81" s="209">
        <f t="shared" si="15"/>
        <v>60726</v>
      </c>
      <c r="J81" s="209">
        <f t="shared" si="15"/>
        <v>72871.200000000012</v>
      </c>
      <c r="K81" s="209">
        <f t="shared" si="15"/>
        <v>4543.88</v>
      </c>
      <c r="L81" s="209">
        <f t="shared" si="15"/>
        <v>0</v>
      </c>
      <c r="M81" s="209">
        <f t="shared" si="15"/>
        <v>3525.8598400000019</v>
      </c>
      <c r="N81" s="209"/>
      <c r="O81" s="209">
        <f>SUM(O76:O80)</f>
        <v>85.509999999999991</v>
      </c>
      <c r="P81" s="209">
        <f>SUM(P76:P80)</f>
        <v>0</v>
      </c>
      <c r="Q81" s="209">
        <f>SUM(Q76:Q80)</f>
        <v>0</v>
      </c>
      <c r="R81" s="209">
        <f>SUM(R76:R80)</f>
        <v>46456.820159999996</v>
      </c>
      <c r="S81" s="189"/>
    </row>
    <row r="82" spans="1:22" x14ac:dyDescent="0.25">
      <c r="C82" s="205"/>
      <c r="D82" s="189"/>
      <c r="E82" s="206"/>
      <c r="F82" s="207"/>
      <c r="G82" s="205"/>
      <c r="H82" s="210"/>
      <c r="I82" s="210"/>
      <c r="J82" s="210"/>
      <c r="K82" s="211"/>
      <c r="L82" s="211"/>
      <c r="M82" s="210"/>
      <c r="N82" s="210"/>
      <c r="O82" s="211"/>
      <c r="P82" s="210"/>
      <c r="Q82" s="210"/>
      <c r="R82" s="210"/>
      <c r="S82" s="189"/>
      <c r="U82" s="37"/>
    </row>
    <row r="83" spans="1:22" x14ac:dyDescent="0.25">
      <c r="C83" s="205"/>
      <c r="D83" s="189"/>
      <c r="E83" s="206"/>
      <c r="F83" s="207"/>
      <c r="G83" s="205"/>
      <c r="H83" s="210"/>
      <c r="I83" s="210"/>
      <c r="J83" s="210"/>
      <c r="K83" s="211"/>
      <c r="L83" s="211"/>
      <c r="M83" s="210"/>
      <c r="N83" s="210"/>
      <c r="O83" s="211"/>
      <c r="P83" s="210"/>
      <c r="Q83" s="210"/>
      <c r="R83" s="210"/>
      <c r="S83" s="189"/>
    </row>
    <row r="84" spans="1:22" x14ac:dyDescent="0.25">
      <c r="C84" s="205"/>
      <c r="D84" s="189"/>
      <c r="E84" s="206"/>
      <c r="F84" s="207"/>
      <c r="G84" s="205"/>
      <c r="H84" s="210"/>
      <c r="I84" s="210"/>
      <c r="J84" s="210"/>
      <c r="K84" s="211"/>
      <c r="L84" s="211"/>
      <c r="M84" s="210"/>
      <c r="N84" s="210"/>
      <c r="O84" s="211"/>
      <c r="P84" s="210"/>
      <c r="Q84" s="210"/>
      <c r="R84" s="210"/>
      <c r="S84" s="189"/>
    </row>
    <row r="85" spans="1:22" x14ac:dyDescent="0.25">
      <c r="C85" s="205"/>
      <c r="D85" s="189"/>
      <c r="E85" s="206"/>
      <c r="F85" s="207"/>
      <c r="G85" s="205"/>
      <c r="H85" s="210"/>
      <c r="I85" s="210"/>
      <c r="J85" s="210"/>
      <c r="K85" s="211"/>
      <c r="L85" s="211"/>
      <c r="M85" s="210"/>
      <c r="N85" s="210"/>
      <c r="O85" s="211"/>
      <c r="P85" s="210"/>
      <c r="Q85" s="210"/>
      <c r="R85" s="210"/>
      <c r="S85" s="189"/>
    </row>
    <row r="86" spans="1:22" ht="15.75" thickBot="1" x14ac:dyDescent="0.3">
      <c r="C86" s="212"/>
      <c r="D86" s="48"/>
      <c r="E86" s="49"/>
      <c r="F86" s="50"/>
      <c r="I86" s="48"/>
      <c r="J86" s="48"/>
      <c r="K86" s="51"/>
      <c r="L86" s="51"/>
      <c r="M86" s="48"/>
    </row>
    <row r="87" spans="1:22" s="2" customFormat="1" x14ac:dyDescent="0.25">
      <c r="A87"/>
      <c r="B87"/>
      <c r="C87" s="53" t="s">
        <v>33</v>
      </c>
      <c r="D87" s="53"/>
      <c r="E87" s="53"/>
      <c r="F87" s="53"/>
      <c r="G87" s="53"/>
      <c r="I87" s="54"/>
      <c r="J87" s="54"/>
      <c r="K87" s="55" t="s">
        <v>34</v>
      </c>
      <c r="L87" s="55"/>
      <c r="M87" s="55"/>
      <c r="N87" s="41"/>
      <c r="O87"/>
      <c r="P87"/>
      <c r="Q87"/>
      <c r="R87" s="55" t="s">
        <v>35</v>
      </c>
      <c r="S87" s="55"/>
      <c r="U87"/>
      <c r="V87"/>
    </row>
    <row r="88" spans="1:22" s="56" customFormat="1" x14ac:dyDescent="0.25">
      <c r="B88"/>
      <c r="C88" s="53" t="s">
        <v>36</v>
      </c>
      <c r="D88" s="53"/>
      <c r="E88" s="53"/>
      <c r="F88" s="53"/>
      <c r="G88" s="53"/>
      <c r="H88" s="53" t="s">
        <v>37</v>
      </c>
      <c r="I88" s="53"/>
      <c r="J88" s="53"/>
      <c r="K88" s="53"/>
      <c r="L88" s="53"/>
      <c r="M88" s="53"/>
      <c r="N88" s="53"/>
      <c r="O88" s="53"/>
      <c r="P88"/>
      <c r="Q88"/>
      <c r="R88" s="53" t="s">
        <v>38</v>
      </c>
      <c r="S88" s="53"/>
      <c r="T88" s="2"/>
      <c r="U88"/>
      <c r="V88"/>
    </row>
    <row r="89" spans="1:22" x14ac:dyDescent="0.25">
      <c r="C89" s="91"/>
      <c r="D89" s="41"/>
      <c r="F89" s="41"/>
      <c r="H89" s="41"/>
      <c r="I89" s="41"/>
      <c r="J89" s="41"/>
      <c r="K89" s="59"/>
      <c r="L89" s="59"/>
      <c r="M89" s="41"/>
      <c r="N89" s="41"/>
      <c r="O89" s="59"/>
      <c r="R89" s="41"/>
      <c r="S89" s="41"/>
    </row>
    <row r="90" spans="1:22" x14ac:dyDescent="0.25">
      <c r="C90" s="91"/>
      <c r="D90" s="41"/>
      <c r="F90" s="41"/>
      <c r="H90" s="41"/>
      <c r="I90" s="41"/>
      <c r="J90" s="41"/>
      <c r="K90" s="59"/>
      <c r="L90" s="59"/>
      <c r="M90" s="41"/>
      <c r="N90" s="41"/>
      <c r="O90" s="59"/>
      <c r="R90" s="41"/>
      <c r="S90" s="41"/>
    </row>
    <row r="91" spans="1:22" ht="38.25" customHeight="1" x14ac:dyDescent="0.5">
      <c r="C91" s="1" t="s">
        <v>0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22" ht="23.25" customHeight="1" x14ac:dyDescent="0.35">
      <c r="C92" s="3" t="s">
        <v>1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22" ht="15.75" x14ac:dyDescent="0.25">
      <c r="C93" s="213" t="s">
        <v>2</v>
      </c>
      <c r="D93" s="214" t="s">
        <v>39</v>
      </c>
      <c r="E93" s="215"/>
      <c r="F93" s="216"/>
      <c r="G93" s="214"/>
      <c r="H93" s="214"/>
      <c r="I93" s="214"/>
      <c r="J93" s="214"/>
      <c r="K93" s="217"/>
      <c r="L93" s="217"/>
      <c r="M93" s="214"/>
      <c r="N93" s="214"/>
      <c r="O93" s="217"/>
      <c r="P93" s="214"/>
      <c r="Q93" s="214"/>
      <c r="R93" s="214"/>
      <c r="S93" s="218" t="s">
        <v>3</v>
      </c>
    </row>
    <row r="94" spans="1:22" ht="15.75" x14ac:dyDescent="0.25">
      <c r="C94" s="219" t="s">
        <v>101</v>
      </c>
      <c r="D94" s="219"/>
      <c r="E94" s="219"/>
      <c r="F94" s="219"/>
      <c r="G94" s="219"/>
      <c r="H94" s="219"/>
      <c r="I94" s="219"/>
      <c r="J94" s="219"/>
      <c r="K94" s="219"/>
      <c r="L94" s="219"/>
      <c r="M94" s="219"/>
      <c r="N94" s="219"/>
      <c r="O94" s="219"/>
      <c r="P94" s="219"/>
      <c r="Q94" s="219"/>
      <c r="R94" s="219"/>
      <c r="S94" s="11" t="s">
        <v>5</v>
      </c>
    </row>
    <row r="95" spans="1:22" x14ac:dyDescent="0.25">
      <c r="C95" s="12" t="str">
        <f>C74</f>
        <v>PERIODO DEL 1 DE ENERO AL 31 DE DICIEMBRE DE 2020</v>
      </c>
      <c r="D95" s="13"/>
      <c r="E95" s="6"/>
      <c r="F95" s="220"/>
      <c r="G95" s="221"/>
      <c r="H95" s="222"/>
      <c r="I95" s="222"/>
      <c r="J95" s="222"/>
      <c r="K95" s="223"/>
      <c r="L95" s="223"/>
      <c r="M95" s="222"/>
      <c r="N95" s="222"/>
      <c r="O95" s="223"/>
      <c r="P95" s="222"/>
      <c r="Q95" s="222"/>
      <c r="R95" s="222"/>
      <c r="S95" s="14"/>
    </row>
    <row r="96" spans="1:22" ht="27" x14ac:dyDescent="0.25">
      <c r="C96" s="15" t="s">
        <v>7</v>
      </c>
      <c r="D96" s="15" t="s">
        <v>8</v>
      </c>
      <c r="E96" s="16" t="s">
        <v>9</v>
      </c>
      <c r="F96" s="15" t="s">
        <v>10</v>
      </c>
      <c r="G96" s="15" t="s">
        <v>11</v>
      </c>
      <c r="H96" s="15" t="s">
        <v>12</v>
      </c>
      <c r="I96" s="15"/>
      <c r="J96" s="15"/>
      <c r="K96" s="18" t="s">
        <v>13</v>
      </c>
      <c r="L96" s="19" t="s">
        <v>14</v>
      </c>
      <c r="M96" s="15" t="s">
        <v>15</v>
      </c>
      <c r="N96" s="20" t="s">
        <v>16</v>
      </c>
      <c r="O96" s="20" t="s">
        <v>41</v>
      </c>
      <c r="P96" s="21" t="s">
        <v>18</v>
      </c>
      <c r="Q96" s="21" t="s">
        <v>19</v>
      </c>
      <c r="R96" s="22" t="s">
        <v>20</v>
      </c>
      <c r="S96" s="15" t="s">
        <v>21</v>
      </c>
    </row>
    <row r="97" spans="1:22" ht="26.25" customHeight="1" x14ac:dyDescent="0.25">
      <c r="A97" s="23" t="s">
        <v>102</v>
      </c>
      <c r="C97" s="224" t="s">
        <v>103</v>
      </c>
      <c r="D97" s="225"/>
      <c r="E97" s="226" t="s">
        <v>104</v>
      </c>
      <c r="F97" s="28">
        <v>132</v>
      </c>
      <c r="G97" s="227">
        <v>50</v>
      </c>
      <c r="H97" s="29">
        <v>5967.6750000000002</v>
      </c>
      <c r="I97" s="29">
        <f>H97*2</f>
        <v>11935.35</v>
      </c>
      <c r="J97" s="29">
        <f>K97*24*4</f>
        <v>57289.679999999993</v>
      </c>
      <c r="K97" s="77">
        <v>596.76749999999993</v>
      </c>
      <c r="L97" s="77"/>
      <c r="M97" s="81">
        <v>215.12160000000011</v>
      </c>
      <c r="N97" s="81">
        <v>188.7</v>
      </c>
      <c r="O97" s="82">
        <v>86.84</v>
      </c>
      <c r="P97" s="81">
        <v>0</v>
      </c>
      <c r="Q97" s="81"/>
      <c r="R97" s="29">
        <f t="shared" ref="R97:R100" si="16">+H97+K97-M97-Q97</f>
        <v>6349.3208999999997</v>
      </c>
      <c r="S97" s="228"/>
    </row>
    <row r="98" spans="1:22" ht="26.25" customHeight="1" x14ac:dyDescent="0.25">
      <c r="A98" s="23" t="s">
        <v>105</v>
      </c>
      <c r="C98" s="224" t="s">
        <v>106</v>
      </c>
      <c r="D98" s="225"/>
      <c r="E98" s="226" t="s">
        <v>104</v>
      </c>
      <c r="F98" s="28">
        <v>132</v>
      </c>
      <c r="G98" s="227">
        <v>50</v>
      </c>
      <c r="H98" s="29">
        <v>5967.6750000000002</v>
      </c>
      <c r="I98" s="29">
        <f>H98*2</f>
        <v>11935.35</v>
      </c>
      <c r="J98" s="29">
        <f>K98*24*4</f>
        <v>57289.679999999993</v>
      </c>
      <c r="K98" s="77">
        <v>596.76749999999993</v>
      </c>
      <c r="L98" s="77"/>
      <c r="M98" s="81">
        <v>215.12160000000011</v>
      </c>
      <c r="N98" s="81">
        <v>188.7</v>
      </c>
      <c r="O98" s="82">
        <v>86.84</v>
      </c>
      <c r="P98" s="81">
        <v>0</v>
      </c>
      <c r="Q98" s="81"/>
      <c r="R98" s="29">
        <f t="shared" si="16"/>
        <v>6349.3208999999997</v>
      </c>
      <c r="S98" s="228"/>
    </row>
    <row r="99" spans="1:22" ht="26.25" customHeight="1" x14ac:dyDescent="0.25">
      <c r="A99" s="23" t="s">
        <v>107</v>
      </c>
      <c r="C99" s="224" t="s">
        <v>108</v>
      </c>
      <c r="D99" s="225"/>
      <c r="E99" s="226" t="s">
        <v>104</v>
      </c>
      <c r="F99" s="28">
        <v>132</v>
      </c>
      <c r="G99" s="227">
        <v>50</v>
      </c>
      <c r="H99" s="29">
        <v>5967.6750000000002</v>
      </c>
      <c r="I99" s="29">
        <f>H99*2</f>
        <v>11935.35</v>
      </c>
      <c r="J99" s="29">
        <f>K99*24*4</f>
        <v>57289.679999999993</v>
      </c>
      <c r="K99" s="77">
        <v>596.76749999999993</v>
      </c>
      <c r="L99" s="77"/>
      <c r="M99" s="81">
        <v>215.12160000000011</v>
      </c>
      <c r="N99" s="81">
        <v>188.7</v>
      </c>
      <c r="O99" s="82">
        <v>86.84</v>
      </c>
      <c r="P99" s="228">
        <v>0</v>
      </c>
      <c r="Q99" s="228"/>
      <c r="R99" s="29">
        <f t="shared" si="16"/>
        <v>6349.3208999999997</v>
      </c>
      <c r="S99" s="228"/>
    </row>
    <row r="100" spans="1:22" s="56" customFormat="1" ht="26.25" customHeight="1" x14ac:dyDescent="0.25">
      <c r="A100" s="23" t="s">
        <v>109</v>
      </c>
      <c r="B100"/>
      <c r="C100" s="229" t="s">
        <v>110</v>
      </c>
      <c r="D100" s="225"/>
      <c r="E100" s="226" t="s">
        <v>104</v>
      </c>
      <c r="F100" s="28">
        <v>132</v>
      </c>
      <c r="G100" s="227">
        <v>50</v>
      </c>
      <c r="H100" s="29">
        <v>5967.6750000000002</v>
      </c>
      <c r="I100" s="29">
        <f>H100*2</f>
        <v>11935.35</v>
      </c>
      <c r="J100" s="29">
        <f>K100*24*4</f>
        <v>57289.679999999993</v>
      </c>
      <c r="K100" s="77">
        <v>596.76749999999993</v>
      </c>
      <c r="L100" s="77"/>
      <c r="M100" s="81">
        <v>215.12160000000011</v>
      </c>
      <c r="N100" s="81">
        <v>188.7</v>
      </c>
      <c r="O100" s="82">
        <v>86.84</v>
      </c>
      <c r="P100" s="228">
        <v>0</v>
      </c>
      <c r="Q100" s="228"/>
      <c r="R100" s="29">
        <f t="shared" si="16"/>
        <v>6349.3208999999997</v>
      </c>
      <c r="S100" s="228"/>
      <c r="T100" s="2"/>
      <c r="U100"/>
      <c r="V100"/>
    </row>
    <row r="101" spans="1:22" s="56" customFormat="1" ht="15.75" thickBot="1" x14ac:dyDescent="0.3">
      <c r="B101"/>
      <c r="C101" s="91"/>
      <c r="D101" s="221"/>
      <c r="E101" s="215"/>
      <c r="F101" s="230"/>
      <c r="G101" s="231" t="s">
        <v>32</v>
      </c>
      <c r="H101" s="232">
        <f>SUM(H97:H100)</f>
        <v>23870.7</v>
      </c>
      <c r="I101" s="232">
        <f t="shared" ref="I101:R101" si="17">SUM(I97:I100)</f>
        <v>47741.4</v>
      </c>
      <c r="J101" s="232">
        <f t="shared" si="17"/>
        <v>229158.71999999997</v>
      </c>
      <c r="K101" s="232">
        <f t="shared" si="17"/>
        <v>2387.0699999999997</v>
      </c>
      <c r="L101" s="232">
        <f t="shared" si="17"/>
        <v>0</v>
      </c>
      <c r="M101" s="232">
        <f t="shared" si="17"/>
        <v>860.48640000000046</v>
      </c>
      <c r="N101" s="232"/>
      <c r="O101" s="232">
        <f t="shared" si="17"/>
        <v>347.36</v>
      </c>
      <c r="P101" s="232">
        <f t="shared" si="17"/>
        <v>0</v>
      </c>
      <c r="Q101" s="232">
        <f t="shared" si="17"/>
        <v>0</v>
      </c>
      <c r="R101" s="232">
        <f t="shared" si="17"/>
        <v>25397.283599999999</v>
      </c>
      <c r="S101" s="221"/>
      <c r="T101" s="2"/>
      <c r="U101"/>
      <c r="V101"/>
    </row>
    <row r="102" spans="1:22" s="56" customFormat="1" x14ac:dyDescent="0.25">
      <c r="B102"/>
      <c r="T102" s="2"/>
      <c r="U102"/>
      <c r="V102"/>
    </row>
    <row r="103" spans="1:22" s="56" customFormat="1" x14ac:dyDescent="0.25">
      <c r="B103"/>
      <c r="T103" s="2"/>
      <c r="U103"/>
      <c r="V103"/>
    </row>
    <row r="104" spans="1:22" s="56" customFormat="1" x14ac:dyDescent="0.25">
      <c r="B104"/>
      <c r="C104" s="91"/>
      <c r="D104"/>
      <c r="E104" s="92"/>
      <c r="F104" s="41"/>
      <c r="G104"/>
      <c r="H104"/>
      <c r="I104"/>
      <c r="J104"/>
      <c r="K104" s="52"/>
      <c r="L104" s="52"/>
      <c r="M104"/>
      <c r="N104"/>
      <c r="O104" s="52"/>
      <c r="P104"/>
      <c r="Q104"/>
      <c r="R104"/>
      <c r="S104"/>
      <c r="T104" s="2"/>
      <c r="U104"/>
      <c r="V104"/>
    </row>
    <row r="105" spans="1:22" ht="15.75" x14ac:dyDescent="0.25">
      <c r="C105" s="233" t="s">
        <v>111</v>
      </c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  <c r="N105" s="233"/>
      <c r="O105" s="233"/>
      <c r="P105" s="233"/>
      <c r="Q105" s="233"/>
      <c r="R105" s="233"/>
      <c r="S105" s="234"/>
    </row>
    <row r="106" spans="1:22" s="56" customFormat="1" ht="26.25" customHeight="1" x14ac:dyDescent="0.25">
      <c r="A106" s="23" t="s">
        <v>112</v>
      </c>
      <c r="B106"/>
      <c r="C106" s="12" t="str">
        <f>C95</f>
        <v>PERIODO DEL 1 DE ENERO AL 31 DE DICIEMBRE DE 2020</v>
      </c>
      <c r="D106" s="13"/>
      <c r="E106" s="6"/>
      <c r="F106" s="235"/>
      <c r="G106" s="236"/>
      <c r="H106" s="237"/>
      <c r="I106" s="237"/>
      <c r="J106" s="237"/>
      <c r="K106" s="238"/>
      <c r="L106" s="238"/>
      <c r="M106" s="237"/>
      <c r="N106" s="237"/>
      <c r="O106" s="238"/>
      <c r="P106" s="237"/>
      <c r="Q106" s="237"/>
      <c r="R106" s="237"/>
      <c r="S106" s="236"/>
      <c r="T106" s="2"/>
      <c r="U106"/>
      <c r="V106"/>
    </row>
    <row r="107" spans="1:22" s="56" customFormat="1" ht="26.25" customHeight="1" x14ac:dyDescent="0.25">
      <c r="A107" s="23" t="s">
        <v>113</v>
      </c>
      <c r="B107"/>
      <c r="C107" s="15" t="s">
        <v>7</v>
      </c>
      <c r="D107" s="15" t="s">
        <v>8</v>
      </c>
      <c r="E107" s="16" t="s">
        <v>9</v>
      </c>
      <c r="F107" s="15" t="s">
        <v>10</v>
      </c>
      <c r="G107" s="15" t="s">
        <v>11</v>
      </c>
      <c r="H107" s="15" t="s">
        <v>12</v>
      </c>
      <c r="I107" s="15"/>
      <c r="J107" s="15"/>
      <c r="K107" s="18" t="s">
        <v>13</v>
      </c>
      <c r="L107" s="19" t="s">
        <v>14</v>
      </c>
      <c r="M107" s="15" t="s">
        <v>15</v>
      </c>
      <c r="N107" s="20" t="s">
        <v>16</v>
      </c>
      <c r="O107" s="20" t="s">
        <v>41</v>
      </c>
      <c r="P107" s="21" t="s">
        <v>18</v>
      </c>
      <c r="Q107" s="21" t="s">
        <v>19</v>
      </c>
      <c r="R107" s="22" t="s">
        <v>20</v>
      </c>
      <c r="S107" s="15" t="s">
        <v>21</v>
      </c>
      <c r="T107" s="2"/>
      <c r="U107"/>
      <c r="V107"/>
    </row>
    <row r="108" spans="1:22" s="56" customFormat="1" ht="33" customHeight="1" x14ac:dyDescent="0.25">
      <c r="B108"/>
      <c r="C108" s="239" t="s">
        <v>114</v>
      </c>
      <c r="D108" s="193"/>
      <c r="E108" s="132" t="s">
        <v>115</v>
      </c>
      <c r="F108" s="28">
        <v>132</v>
      </c>
      <c r="G108" s="133">
        <v>50</v>
      </c>
      <c r="H108" s="29">
        <v>12066.849999999999</v>
      </c>
      <c r="I108" s="29">
        <f>H108*2</f>
        <v>24133.699999999997</v>
      </c>
      <c r="J108" s="29">
        <f>K108*24</f>
        <v>28960.44</v>
      </c>
      <c r="K108" s="77">
        <v>1206.6849999999999</v>
      </c>
      <c r="L108" s="77"/>
      <c r="M108" s="149">
        <v>1416.2809710526312</v>
      </c>
      <c r="N108" s="149">
        <v>107.4</v>
      </c>
      <c r="O108" s="150">
        <v>0.01</v>
      </c>
      <c r="P108" s="149">
        <v>0</v>
      </c>
      <c r="Q108" s="149"/>
      <c r="R108" s="29">
        <f t="shared" ref="R108:R109" si="18">+H108+K108-M108-Q108</f>
        <v>11857.254028947367</v>
      </c>
      <c r="S108" s="134"/>
      <c r="T108" s="2"/>
      <c r="U108"/>
      <c r="V108"/>
    </row>
    <row r="109" spans="1:22" s="56" customFormat="1" ht="33" customHeight="1" x14ac:dyDescent="0.25">
      <c r="B109"/>
      <c r="C109" s="130" t="s">
        <v>116</v>
      </c>
      <c r="D109" s="131"/>
      <c r="E109" s="132" t="s">
        <v>93</v>
      </c>
      <c r="F109" s="28">
        <v>132</v>
      </c>
      <c r="G109" s="133">
        <v>48.21</v>
      </c>
      <c r="H109" s="29">
        <v>7269.4268493150694</v>
      </c>
      <c r="I109" s="29"/>
      <c r="J109" s="29"/>
      <c r="K109" s="77">
        <v>753.79000000000008</v>
      </c>
      <c r="L109" s="77"/>
      <c r="M109" s="81">
        <v>507.33732120547864</v>
      </c>
      <c r="N109" s="81">
        <v>174.75</v>
      </c>
      <c r="O109" s="82">
        <v>42.74</v>
      </c>
      <c r="P109" s="83">
        <v>0</v>
      </c>
      <c r="Q109" s="83"/>
      <c r="R109" s="29">
        <f t="shared" si="18"/>
        <v>7515.8795281095909</v>
      </c>
      <c r="S109" s="134"/>
      <c r="T109" s="2"/>
      <c r="U109"/>
      <c r="V109"/>
    </row>
    <row r="110" spans="1:22" s="56" customFormat="1" ht="15.75" thickBot="1" x14ac:dyDescent="0.3">
      <c r="B110"/>
      <c r="C110" s="240"/>
      <c r="D110"/>
      <c r="E110" s="241"/>
      <c r="F110" s="242"/>
      <c r="G110" s="243" t="s">
        <v>32</v>
      </c>
      <c r="H110" s="244">
        <f>SUM(H108:H109)</f>
        <v>19336.276849315069</v>
      </c>
      <c r="I110" s="244">
        <f t="shared" ref="I110:R110" si="19">SUM(I108:I109)</f>
        <v>24133.699999999997</v>
      </c>
      <c r="J110" s="244">
        <f t="shared" si="19"/>
        <v>28960.44</v>
      </c>
      <c r="K110" s="244">
        <f t="shared" si="19"/>
        <v>1960.4749999999999</v>
      </c>
      <c r="L110" s="244">
        <f t="shared" si="19"/>
        <v>0</v>
      </c>
      <c r="M110" s="244">
        <f t="shared" si="19"/>
        <v>1923.6182922581099</v>
      </c>
      <c r="N110" s="244"/>
      <c r="O110" s="244">
        <f t="shared" si="19"/>
        <v>42.75</v>
      </c>
      <c r="P110" s="244">
        <f t="shared" si="19"/>
        <v>0</v>
      </c>
      <c r="Q110" s="244">
        <f t="shared" si="19"/>
        <v>0</v>
      </c>
      <c r="R110" s="244">
        <f t="shared" si="19"/>
        <v>19373.133557056957</v>
      </c>
      <c r="S110" s="236"/>
      <c r="T110" s="2"/>
      <c r="U110"/>
      <c r="V110"/>
    </row>
    <row r="111" spans="1:22" s="56" customFormat="1" x14ac:dyDescent="0.25">
      <c r="B111"/>
      <c r="C111" s="91"/>
      <c r="D111"/>
      <c r="E111" s="92"/>
      <c r="F111" s="41"/>
      <c r="G111"/>
      <c r="H111"/>
      <c r="I111"/>
      <c r="J111"/>
      <c r="K111" s="52"/>
      <c r="L111" s="52"/>
      <c r="M111"/>
      <c r="N111"/>
      <c r="O111" s="52"/>
      <c r="P111"/>
      <c r="Q111"/>
      <c r="R111" s="32"/>
      <c r="S111"/>
      <c r="T111" s="2"/>
      <c r="U111"/>
      <c r="V111"/>
    </row>
    <row r="112" spans="1:22" s="56" customFormat="1" ht="26.25" customHeight="1" x14ac:dyDescent="0.25">
      <c r="A112" s="56" t="s">
        <v>117</v>
      </c>
      <c r="B112"/>
      <c r="C112" s="245" t="s">
        <v>118</v>
      </c>
      <c r="D112" s="245"/>
      <c r="E112" s="245"/>
      <c r="F112" s="245"/>
      <c r="G112" s="245"/>
      <c r="H112" s="245"/>
      <c r="I112" s="245"/>
      <c r="J112" s="245"/>
      <c r="K112" s="245"/>
      <c r="L112" s="245"/>
      <c r="M112" s="245"/>
      <c r="N112" s="245"/>
      <c r="O112" s="245"/>
      <c r="P112" s="245"/>
      <c r="Q112" s="245"/>
      <c r="R112" s="245"/>
      <c r="S112" s="245"/>
      <c r="T112" s="2"/>
      <c r="U112"/>
      <c r="V112"/>
    </row>
    <row r="113" spans="1:22" s="56" customFormat="1" x14ac:dyDescent="0.25">
      <c r="B113"/>
      <c r="C113" s="12" t="str">
        <f>C106</f>
        <v>PERIODO DEL 1 DE ENERO AL 31 DE DICIEMBRE DE 2020</v>
      </c>
      <c r="D113" s="13"/>
      <c r="E113" s="6"/>
      <c r="F113" s="246"/>
      <c r="G113" s="247"/>
      <c r="H113" s="222"/>
      <c r="I113" s="222"/>
      <c r="J113" s="222"/>
      <c r="K113" s="223"/>
      <c r="L113" s="223"/>
      <c r="M113" s="222"/>
      <c r="N113" s="222"/>
      <c r="O113" s="223"/>
      <c r="P113" s="222"/>
      <c r="Q113" s="222"/>
      <c r="R113" s="222"/>
      <c r="S113" s="247"/>
      <c r="T113" s="2"/>
      <c r="U113"/>
      <c r="V113"/>
    </row>
    <row r="114" spans="1:22" s="56" customFormat="1" ht="27" x14ac:dyDescent="0.25">
      <c r="B114"/>
      <c r="C114" s="15" t="s">
        <v>7</v>
      </c>
      <c r="D114" s="15" t="s">
        <v>8</v>
      </c>
      <c r="E114" s="16" t="s">
        <v>9</v>
      </c>
      <c r="F114" s="15" t="s">
        <v>10</v>
      </c>
      <c r="G114" s="15" t="s">
        <v>11</v>
      </c>
      <c r="H114" s="15" t="s">
        <v>12</v>
      </c>
      <c r="I114" s="15"/>
      <c r="J114" s="15"/>
      <c r="K114" s="18" t="s">
        <v>13</v>
      </c>
      <c r="L114" s="19" t="s">
        <v>14</v>
      </c>
      <c r="M114" s="15" t="s">
        <v>15</v>
      </c>
      <c r="N114" s="20" t="s">
        <v>16</v>
      </c>
      <c r="O114" s="20" t="s">
        <v>41</v>
      </c>
      <c r="P114" s="21" t="s">
        <v>18</v>
      </c>
      <c r="Q114" s="21" t="s">
        <v>19</v>
      </c>
      <c r="R114" s="22" t="s">
        <v>20</v>
      </c>
      <c r="S114" s="15" t="s">
        <v>21</v>
      </c>
      <c r="T114" s="2"/>
      <c r="U114"/>
      <c r="V114"/>
    </row>
    <row r="115" spans="1:22" s="56" customFormat="1" ht="23.25" customHeight="1" x14ac:dyDescent="0.25">
      <c r="B115"/>
      <c r="C115" s="36" t="s">
        <v>119</v>
      </c>
      <c r="D115" s="99"/>
      <c r="E115" s="248" t="s">
        <v>120</v>
      </c>
      <c r="F115" s="123">
        <v>132</v>
      </c>
      <c r="G115" s="195">
        <v>39.450000000000003</v>
      </c>
      <c r="H115" s="29">
        <v>8159.87</v>
      </c>
      <c r="I115" s="249"/>
      <c r="J115" s="249"/>
      <c r="K115" s="77">
        <v>1034.1500000000001</v>
      </c>
      <c r="L115" s="77"/>
      <c r="M115" s="81">
        <v>604.22</v>
      </c>
      <c r="N115" s="81">
        <v>125.1</v>
      </c>
      <c r="O115" s="82">
        <v>0.01</v>
      </c>
      <c r="P115" s="250">
        <v>0</v>
      </c>
      <c r="Q115" s="29"/>
      <c r="R115" s="29">
        <f>H115+K115-M115+O115-P115-Q115</f>
        <v>8589.8100000000013</v>
      </c>
      <c r="S115" s="251"/>
      <c r="T115" s="2"/>
      <c r="U115"/>
      <c r="V115"/>
    </row>
    <row r="116" spans="1:22" s="56" customFormat="1" ht="15.75" thickBot="1" x14ac:dyDescent="0.3">
      <c r="B116"/>
      <c r="C116" s="252"/>
      <c r="D116" s="247"/>
      <c r="E116" s="253"/>
      <c r="F116" s="254"/>
      <c r="G116" s="255" t="s">
        <v>32</v>
      </c>
      <c r="H116" s="232">
        <f t="shared" ref="H116:R116" si="20">SUM(H115:H115)</f>
        <v>8159.87</v>
      </c>
      <c r="I116" s="232">
        <f t="shared" si="20"/>
        <v>0</v>
      </c>
      <c r="J116" s="232">
        <f t="shared" si="20"/>
        <v>0</v>
      </c>
      <c r="K116" s="232">
        <f t="shared" si="20"/>
        <v>1034.1500000000001</v>
      </c>
      <c r="L116" s="232">
        <f t="shared" si="20"/>
        <v>0</v>
      </c>
      <c r="M116" s="232">
        <f t="shared" si="20"/>
        <v>604.22</v>
      </c>
      <c r="N116" s="232"/>
      <c r="O116" s="232">
        <f t="shared" si="20"/>
        <v>0.01</v>
      </c>
      <c r="P116" s="232">
        <f t="shared" si="20"/>
        <v>0</v>
      </c>
      <c r="Q116" s="232">
        <f t="shared" si="20"/>
        <v>0</v>
      </c>
      <c r="R116" s="232">
        <f t="shared" si="20"/>
        <v>8589.8100000000013</v>
      </c>
      <c r="S116" s="247"/>
      <c r="T116" s="2"/>
      <c r="U116"/>
      <c r="V116"/>
    </row>
    <row r="117" spans="1:22" s="56" customFormat="1" x14ac:dyDescent="0.25">
      <c r="B117"/>
      <c r="C117" s="91"/>
      <c r="D117"/>
      <c r="E117" s="92"/>
      <c r="F117" s="41"/>
      <c r="G117"/>
      <c r="H117"/>
      <c r="I117"/>
      <c r="J117"/>
      <c r="K117" s="52"/>
      <c r="L117" s="52"/>
      <c r="M117"/>
      <c r="N117"/>
      <c r="O117" s="52"/>
      <c r="P117"/>
      <c r="Q117"/>
      <c r="R117"/>
      <c r="S117"/>
      <c r="T117" s="2"/>
      <c r="U117"/>
      <c r="V117"/>
    </row>
    <row r="118" spans="1:22" s="56" customFormat="1" x14ac:dyDescent="0.25">
      <c r="B118"/>
      <c r="C118" s="91"/>
      <c r="D118"/>
      <c r="E118" s="92"/>
      <c r="F118" s="41"/>
      <c r="G118"/>
      <c r="H118"/>
      <c r="I118"/>
      <c r="J118"/>
      <c r="K118" s="52"/>
      <c r="L118" s="52"/>
      <c r="M118"/>
      <c r="N118"/>
      <c r="O118" s="52"/>
      <c r="P118"/>
      <c r="Q118"/>
      <c r="R118"/>
      <c r="S118"/>
      <c r="T118" s="2"/>
      <c r="U118"/>
      <c r="V118"/>
    </row>
    <row r="119" spans="1:22" s="56" customFormat="1" ht="15.75" thickBot="1" x14ac:dyDescent="0.3">
      <c r="B119"/>
      <c r="C119" s="47"/>
      <c r="D119" s="48"/>
      <c r="E119" s="49"/>
      <c r="F119" s="50"/>
      <c r="G119"/>
      <c r="H119"/>
      <c r="I119" s="48"/>
      <c r="J119" s="48"/>
      <c r="K119" s="51"/>
      <c r="L119" s="51"/>
      <c r="M119" s="48"/>
      <c r="N119"/>
      <c r="O119" s="52"/>
      <c r="P119"/>
      <c r="Q119"/>
      <c r="R119"/>
      <c r="S119"/>
      <c r="T119" s="2"/>
      <c r="U119"/>
      <c r="V119"/>
    </row>
    <row r="120" spans="1:22" s="2" customFormat="1" x14ac:dyDescent="0.25">
      <c r="A120"/>
      <c r="B120"/>
      <c r="C120" s="53" t="s">
        <v>33</v>
      </c>
      <c r="D120" s="53"/>
      <c r="E120" s="53"/>
      <c r="F120" s="53"/>
      <c r="G120" s="53"/>
      <c r="I120" s="54"/>
      <c r="J120" s="54"/>
      <c r="K120" s="55" t="s">
        <v>34</v>
      </c>
      <c r="L120" s="55"/>
      <c r="M120" s="55"/>
      <c r="N120" s="41"/>
      <c r="O120"/>
      <c r="P120"/>
      <c r="Q120"/>
      <c r="R120" s="55" t="s">
        <v>35</v>
      </c>
      <c r="S120" s="55"/>
      <c r="U120"/>
      <c r="V120"/>
    </row>
    <row r="121" spans="1:22" s="56" customFormat="1" x14ac:dyDescent="0.25">
      <c r="B121"/>
      <c r="C121" s="53" t="s">
        <v>36</v>
      </c>
      <c r="D121" s="53"/>
      <c r="E121" s="53"/>
      <c r="F121" s="53"/>
      <c r="G121" s="53"/>
      <c r="H121" s="53" t="s">
        <v>37</v>
      </c>
      <c r="I121" s="53"/>
      <c r="J121" s="53"/>
      <c r="K121" s="53"/>
      <c r="L121" s="53"/>
      <c r="M121" s="53"/>
      <c r="N121" s="53"/>
      <c r="O121" s="53"/>
      <c r="P121"/>
      <c r="Q121"/>
      <c r="R121" s="53" t="s">
        <v>38</v>
      </c>
      <c r="S121" s="53"/>
      <c r="T121" s="2"/>
      <c r="U121"/>
      <c r="V121"/>
    </row>
    <row r="122" spans="1:22" s="56" customFormat="1" ht="29.25" x14ac:dyDescent="0.5">
      <c r="B122"/>
      <c r="C122" s="1" t="s">
        <v>0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2"/>
      <c r="U122"/>
      <c r="V122"/>
    </row>
    <row r="123" spans="1:22" s="56" customFormat="1" ht="23.25" x14ac:dyDescent="0.35">
      <c r="B123"/>
      <c r="C123" s="3" t="s">
        <v>1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2"/>
      <c r="U123"/>
      <c r="V123"/>
    </row>
    <row r="124" spans="1:22" s="56" customFormat="1" ht="15.75" x14ac:dyDescent="0.25">
      <c r="B124"/>
      <c r="C124" s="256" t="s">
        <v>2</v>
      </c>
      <c r="D124" s="257" t="s">
        <v>39</v>
      </c>
      <c r="E124" s="258"/>
      <c r="F124" s="259"/>
      <c r="G124" s="257"/>
      <c r="H124" s="257"/>
      <c r="I124" s="257"/>
      <c r="J124" s="257"/>
      <c r="K124" s="260"/>
      <c r="L124" s="260"/>
      <c r="M124" s="257"/>
      <c r="N124" s="257"/>
      <c r="O124" s="260"/>
      <c r="P124" s="257"/>
      <c r="Q124" s="257"/>
      <c r="R124" s="257"/>
      <c r="S124" s="261" t="s">
        <v>3</v>
      </c>
      <c r="T124" s="2"/>
      <c r="U124"/>
      <c r="V124"/>
    </row>
    <row r="125" spans="1:22" s="56" customFormat="1" ht="15.75" x14ac:dyDescent="0.25">
      <c r="B125"/>
      <c r="C125" s="262" t="s">
        <v>121</v>
      </c>
      <c r="D125" s="262"/>
      <c r="E125" s="262"/>
      <c r="F125" s="262"/>
      <c r="G125" s="262"/>
      <c r="H125" s="262"/>
      <c r="I125" s="262"/>
      <c r="J125" s="262"/>
      <c r="K125" s="262"/>
      <c r="L125" s="262"/>
      <c r="M125" s="262"/>
      <c r="N125" s="262"/>
      <c r="O125" s="262"/>
      <c r="P125" s="262"/>
      <c r="Q125" s="262"/>
      <c r="R125" s="262"/>
      <c r="S125" s="11" t="s">
        <v>5</v>
      </c>
      <c r="T125" s="2"/>
      <c r="U125"/>
      <c r="V125"/>
    </row>
    <row r="126" spans="1:22" s="56" customFormat="1" x14ac:dyDescent="0.25">
      <c r="B126"/>
      <c r="C126" s="12" t="str">
        <f>C106</f>
        <v>PERIODO DEL 1 DE ENERO AL 31 DE DICIEMBRE DE 2020</v>
      </c>
      <c r="D126" s="12"/>
      <c r="E126" s="6"/>
      <c r="F126" s="263"/>
      <c r="G126" s="264"/>
      <c r="H126" s="265"/>
      <c r="I126" s="265"/>
      <c r="J126" s="265"/>
      <c r="K126" s="266"/>
      <c r="L126" s="266"/>
      <c r="M126" s="265"/>
      <c r="N126" s="265"/>
      <c r="O126" s="266"/>
      <c r="P126" s="265"/>
      <c r="Q126" s="265"/>
      <c r="R126" s="265"/>
      <c r="S126" s="14"/>
      <c r="T126" s="2"/>
      <c r="U126"/>
      <c r="V126"/>
    </row>
    <row r="127" spans="1:22" ht="27" x14ac:dyDescent="0.25">
      <c r="C127" s="15" t="s">
        <v>7</v>
      </c>
      <c r="D127" s="15" t="s">
        <v>8</v>
      </c>
      <c r="E127" s="16" t="s">
        <v>9</v>
      </c>
      <c r="F127" s="15" t="s">
        <v>10</v>
      </c>
      <c r="G127" s="15" t="s">
        <v>11</v>
      </c>
      <c r="H127" s="15" t="s">
        <v>12</v>
      </c>
      <c r="I127" s="15"/>
      <c r="J127" s="15"/>
      <c r="K127" s="18" t="s">
        <v>13</v>
      </c>
      <c r="L127" s="19" t="s">
        <v>14</v>
      </c>
      <c r="M127" s="15" t="s">
        <v>15</v>
      </c>
      <c r="N127" s="20" t="s">
        <v>16</v>
      </c>
      <c r="O127" s="20" t="s">
        <v>41</v>
      </c>
      <c r="P127" s="21" t="s">
        <v>18</v>
      </c>
      <c r="Q127" s="21" t="s">
        <v>19</v>
      </c>
      <c r="R127" s="22" t="s">
        <v>20</v>
      </c>
      <c r="S127" s="15" t="s">
        <v>21</v>
      </c>
    </row>
    <row r="128" spans="1:22" s="56" customFormat="1" ht="26.25" customHeight="1" x14ac:dyDescent="0.25">
      <c r="A128" s="23" t="s">
        <v>122</v>
      </c>
      <c r="B128"/>
      <c r="C128" s="267" t="s">
        <v>123</v>
      </c>
      <c r="D128" s="268"/>
      <c r="E128" s="269" t="s">
        <v>124</v>
      </c>
      <c r="F128" s="28">
        <v>132</v>
      </c>
      <c r="G128" s="270">
        <v>50</v>
      </c>
      <c r="H128" s="29">
        <v>21368.649999999998</v>
      </c>
      <c r="I128" s="29"/>
      <c r="J128" s="29"/>
      <c r="K128" s="77">
        <v>2136.8649999999998</v>
      </c>
      <c r="L128" s="77"/>
      <c r="M128" s="124">
        <v>4185.6874439999947</v>
      </c>
      <c r="N128" s="124">
        <v>0</v>
      </c>
      <c r="O128" s="125">
        <v>0</v>
      </c>
      <c r="P128" s="126"/>
      <c r="Q128" s="126"/>
      <c r="R128" s="29">
        <f t="shared" ref="R128:R131" si="21">+H128+K128-M128-Q128</f>
        <v>19319.827556000004</v>
      </c>
      <c r="S128" s="271"/>
      <c r="T128" s="2"/>
      <c r="U128"/>
      <c r="V128"/>
    </row>
    <row r="129" spans="1:22" s="56" customFormat="1" ht="26.25" customHeight="1" x14ac:dyDescent="0.25">
      <c r="A129" s="23"/>
      <c r="B129"/>
      <c r="C129" s="267" t="s">
        <v>125</v>
      </c>
      <c r="D129" s="268"/>
      <c r="E129" s="269" t="s">
        <v>126</v>
      </c>
      <c r="F129" s="28">
        <v>132</v>
      </c>
      <c r="G129" s="270">
        <v>50</v>
      </c>
      <c r="H129" s="29">
        <v>17476.599999999999</v>
      </c>
      <c r="I129" s="29"/>
      <c r="J129" s="29"/>
      <c r="K129" s="77">
        <v>1747.6599999999999</v>
      </c>
      <c r="L129" s="77"/>
      <c r="M129" s="124">
        <v>3271.2113760000002</v>
      </c>
      <c r="N129" s="124">
        <v>0</v>
      </c>
      <c r="O129" s="125"/>
      <c r="P129" s="126"/>
      <c r="Q129" s="126"/>
      <c r="R129" s="29">
        <f t="shared" si="21"/>
        <v>15953.048623999999</v>
      </c>
      <c r="S129" s="271"/>
      <c r="T129" s="2"/>
      <c r="U129"/>
      <c r="V129"/>
    </row>
    <row r="130" spans="1:22" s="56" customFormat="1" ht="26.25" customHeight="1" x14ac:dyDescent="0.25">
      <c r="A130" s="23" t="s">
        <v>127</v>
      </c>
      <c r="B130"/>
      <c r="C130" s="272" t="s">
        <v>128</v>
      </c>
      <c r="D130" s="273"/>
      <c r="E130" s="269" t="s">
        <v>129</v>
      </c>
      <c r="F130" s="28">
        <v>132</v>
      </c>
      <c r="G130" s="274">
        <v>50</v>
      </c>
      <c r="H130" s="29">
        <v>7537.9000000000005</v>
      </c>
      <c r="I130" s="29"/>
      <c r="J130" s="29"/>
      <c r="K130" s="77">
        <v>753.79000000000008</v>
      </c>
      <c r="L130" s="77"/>
      <c r="M130" s="81">
        <v>536.54719999999986</v>
      </c>
      <c r="N130" s="81">
        <v>174.75</v>
      </c>
      <c r="O130" s="82">
        <v>42.74</v>
      </c>
      <c r="P130" s="83">
        <v>0</v>
      </c>
      <c r="Q130" s="83"/>
      <c r="R130" s="29">
        <f t="shared" si="21"/>
        <v>7755.1428000000005</v>
      </c>
      <c r="S130" s="275"/>
      <c r="T130" s="2"/>
      <c r="U130"/>
      <c r="V130"/>
    </row>
    <row r="131" spans="1:22" ht="26.25" customHeight="1" x14ac:dyDescent="0.25">
      <c r="A131" s="23" t="s">
        <v>130</v>
      </c>
      <c r="C131" s="272" t="s">
        <v>131</v>
      </c>
      <c r="D131" s="276"/>
      <c r="E131" s="269" t="s">
        <v>132</v>
      </c>
      <c r="F131" s="28">
        <v>132</v>
      </c>
      <c r="G131" s="274">
        <v>50</v>
      </c>
      <c r="H131" s="29">
        <v>7537.9000000000005</v>
      </c>
      <c r="I131" s="29"/>
      <c r="J131" s="29"/>
      <c r="K131" s="77">
        <v>753.79000000000008</v>
      </c>
      <c r="L131" s="77"/>
      <c r="M131" s="81">
        <v>536.54719999999986</v>
      </c>
      <c r="N131" s="81">
        <v>174.75</v>
      </c>
      <c r="O131" s="82">
        <v>42.74</v>
      </c>
      <c r="P131" s="83">
        <v>0</v>
      </c>
      <c r="Q131" s="83"/>
      <c r="R131" s="29">
        <f t="shared" si="21"/>
        <v>7755.1428000000005</v>
      </c>
      <c r="S131" s="275"/>
    </row>
    <row r="132" spans="1:22" ht="15.75" thickBot="1" x14ac:dyDescent="0.3">
      <c r="C132" s="277"/>
      <c r="D132" s="264"/>
      <c r="E132" s="258"/>
      <c r="F132" s="278"/>
      <c r="G132" s="279" t="s">
        <v>32</v>
      </c>
      <c r="H132" s="280">
        <f>SUM(H128:H131)</f>
        <v>53921.05</v>
      </c>
      <c r="I132" s="280">
        <f t="shared" ref="I132:R132" si="22">SUM(I128:I131)</f>
        <v>0</v>
      </c>
      <c r="J132" s="280">
        <f t="shared" si="22"/>
        <v>0</v>
      </c>
      <c r="K132" s="281">
        <f>SUM(K128:K131)</f>
        <v>5392.1049999999996</v>
      </c>
      <c r="L132" s="281">
        <f>SUM(L128:L131)</f>
        <v>0</v>
      </c>
      <c r="M132" s="280">
        <f t="shared" si="22"/>
        <v>8529.9932199999948</v>
      </c>
      <c r="N132" s="280"/>
      <c r="O132" s="281">
        <f t="shared" si="22"/>
        <v>85.48</v>
      </c>
      <c r="P132" s="281">
        <f t="shared" si="22"/>
        <v>0</v>
      </c>
      <c r="Q132" s="281">
        <f t="shared" si="22"/>
        <v>0</v>
      </c>
      <c r="R132" s="280">
        <f t="shared" si="22"/>
        <v>50783.161780000009</v>
      </c>
      <c r="S132" s="264"/>
    </row>
    <row r="133" spans="1:22" x14ac:dyDescent="0.25">
      <c r="C133" s="277"/>
      <c r="D133" s="264"/>
      <c r="E133" s="258"/>
      <c r="F133" s="282"/>
      <c r="G133" s="277"/>
      <c r="H133" s="283"/>
      <c r="I133" s="283"/>
      <c r="J133" s="283"/>
      <c r="K133" s="284"/>
      <c r="L133" s="284"/>
      <c r="M133" s="283"/>
      <c r="N133" s="283"/>
      <c r="O133" s="284"/>
      <c r="P133" s="283"/>
      <c r="Q133" s="283"/>
      <c r="R133" s="283"/>
      <c r="S133" s="264"/>
    </row>
    <row r="134" spans="1:22" ht="15.75" x14ac:dyDescent="0.25">
      <c r="C134" s="262" t="s">
        <v>133</v>
      </c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  <c r="P134" s="262"/>
      <c r="Q134" s="262"/>
      <c r="R134" s="262"/>
      <c r="S134" s="256"/>
    </row>
    <row r="135" spans="1:22" x14ac:dyDescent="0.25">
      <c r="C135" s="12" t="str">
        <f>C126</f>
        <v>PERIODO DEL 1 DE ENERO AL 31 DE DICIEMBRE DE 2020</v>
      </c>
      <c r="D135" s="12"/>
      <c r="E135" s="6"/>
      <c r="F135" s="263"/>
      <c r="G135" s="264"/>
      <c r="H135" s="265"/>
      <c r="I135" s="265"/>
      <c r="J135" s="265"/>
      <c r="K135" s="266"/>
      <c r="L135" s="266"/>
      <c r="M135" s="265"/>
      <c r="N135" s="265"/>
      <c r="O135" s="266"/>
      <c r="P135" s="265"/>
      <c r="Q135" s="265"/>
      <c r="R135" s="265"/>
      <c r="S135" s="277"/>
    </row>
    <row r="136" spans="1:22" ht="27" x14ac:dyDescent="0.25">
      <c r="C136" s="15" t="s">
        <v>7</v>
      </c>
      <c r="D136" s="15" t="s">
        <v>8</v>
      </c>
      <c r="E136" s="16" t="s">
        <v>9</v>
      </c>
      <c r="F136" s="15" t="s">
        <v>10</v>
      </c>
      <c r="G136" s="15" t="s">
        <v>11</v>
      </c>
      <c r="H136" s="15" t="s">
        <v>12</v>
      </c>
      <c r="I136" s="15"/>
      <c r="J136" s="15"/>
      <c r="K136" s="18" t="s">
        <v>13</v>
      </c>
      <c r="L136" s="19" t="s">
        <v>14</v>
      </c>
      <c r="M136" s="15" t="s">
        <v>15</v>
      </c>
      <c r="N136" s="20" t="s">
        <v>16</v>
      </c>
      <c r="O136" s="20" t="s">
        <v>41</v>
      </c>
      <c r="P136" s="21" t="s">
        <v>18</v>
      </c>
      <c r="Q136" s="21" t="s">
        <v>19</v>
      </c>
      <c r="R136" s="22" t="s">
        <v>20</v>
      </c>
      <c r="S136" s="15" t="s">
        <v>21</v>
      </c>
    </row>
    <row r="137" spans="1:22" ht="26.25" customHeight="1" x14ac:dyDescent="0.25">
      <c r="A137" s="23" t="s">
        <v>134</v>
      </c>
      <c r="C137" s="267" t="s">
        <v>135</v>
      </c>
      <c r="D137" s="33"/>
      <c r="E137" s="269" t="s">
        <v>136</v>
      </c>
      <c r="F137" s="28">
        <v>132</v>
      </c>
      <c r="G137" s="270">
        <v>50</v>
      </c>
      <c r="H137" s="29">
        <v>10341.5</v>
      </c>
      <c r="I137" s="29"/>
      <c r="J137" s="29"/>
      <c r="K137" s="77">
        <v>1034.1500000000001</v>
      </c>
      <c r="L137" s="77"/>
      <c r="M137" s="124">
        <v>841.58</v>
      </c>
      <c r="N137" s="124">
        <v>125.1</v>
      </c>
      <c r="O137" s="125">
        <v>0.01</v>
      </c>
      <c r="P137" s="126">
        <v>0</v>
      </c>
      <c r="Q137" s="126"/>
      <c r="R137" s="29">
        <f>+H137+K137-M137-Q137</f>
        <v>10534.07</v>
      </c>
      <c r="S137" s="271"/>
      <c r="T137" s="2" t="s">
        <v>137</v>
      </c>
    </row>
    <row r="138" spans="1:22" ht="15.75" thickBot="1" x14ac:dyDescent="0.3">
      <c r="C138" s="277"/>
      <c r="D138" s="264"/>
      <c r="E138" s="258"/>
      <c r="F138" s="282"/>
      <c r="G138" s="279" t="s">
        <v>32</v>
      </c>
      <c r="H138" s="280">
        <f t="shared" ref="H138:R138" si="23">SUM(H137:H137)</f>
        <v>10341.5</v>
      </c>
      <c r="I138" s="280">
        <f t="shared" si="23"/>
        <v>0</v>
      </c>
      <c r="J138" s="280">
        <f t="shared" si="23"/>
        <v>0</v>
      </c>
      <c r="K138" s="280">
        <f t="shared" si="23"/>
        <v>1034.1500000000001</v>
      </c>
      <c r="L138" s="280">
        <f t="shared" si="23"/>
        <v>0</v>
      </c>
      <c r="M138" s="280">
        <f t="shared" si="23"/>
        <v>841.58</v>
      </c>
      <c r="N138" s="280"/>
      <c r="O138" s="280">
        <f t="shared" si="23"/>
        <v>0.01</v>
      </c>
      <c r="P138" s="280">
        <f t="shared" si="23"/>
        <v>0</v>
      </c>
      <c r="Q138" s="280">
        <f t="shared" si="23"/>
        <v>0</v>
      </c>
      <c r="R138" s="280">
        <f t="shared" si="23"/>
        <v>10534.07</v>
      </c>
      <c r="S138" s="264"/>
    </row>
    <row r="139" spans="1:22" x14ac:dyDescent="0.25">
      <c r="C139" s="277"/>
      <c r="D139" s="264"/>
      <c r="E139" s="258"/>
      <c r="F139" s="282"/>
      <c r="G139" s="277"/>
      <c r="H139" s="283"/>
      <c r="I139" s="283"/>
      <c r="J139" s="283"/>
      <c r="K139" s="284"/>
      <c r="L139" s="284"/>
      <c r="M139" s="283"/>
      <c r="N139" s="283"/>
      <c r="O139" s="284"/>
      <c r="P139" s="283"/>
      <c r="Q139" s="283"/>
      <c r="R139" s="283"/>
      <c r="S139" s="264"/>
    </row>
    <row r="140" spans="1:22" ht="15.75" x14ac:dyDescent="0.25">
      <c r="C140" s="262" t="s">
        <v>138</v>
      </c>
      <c r="D140" s="262"/>
      <c r="E140" s="262"/>
      <c r="F140" s="262"/>
      <c r="G140" s="262"/>
      <c r="H140" s="262"/>
      <c r="I140" s="262"/>
      <c r="J140" s="262"/>
      <c r="K140" s="262"/>
      <c r="L140" s="262"/>
      <c r="M140" s="262"/>
      <c r="N140" s="262"/>
      <c r="O140" s="262"/>
      <c r="P140" s="262"/>
      <c r="Q140" s="262"/>
      <c r="R140" s="262"/>
      <c r="S140" s="114"/>
    </row>
    <row r="141" spans="1:22" x14ac:dyDescent="0.25">
      <c r="C141" s="12" t="str">
        <f>C135</f>
        <v>PERIODO DEL 1 DE ENERO AL 31 DE DICIEMBRE DE 2020</v>
      </c>
      <c r="D141" s="13"/>
      <c r="E141" s="6"/>
      <c r="F141" s="285"/>
      <c r="G141" s="286"/>
      <c r="H141" s="287"/>
      <c r="I141" s="287"/>
      <c r="J141" s="287"/>
      <c r="K141" s="288"/>
      <c r="L141" s="288"/>
      <c r="M141" s="287"/>
      <c r="N141" s="287"/>
      <c r="O141" s="288"/>
      <c r="P141" s="287"/>
      <c r="Q141" s="287"/>
      <c r="R141" s="287"/>
      <c r="S141" s="119"/>
    </row>
    <row r="142" spans="1:22" ht="27" x14ac:dyDescent="0.25">
      <c r="C142" s="15" t="s">
        <v>7</v>
      </c>
      <c r="D142" s="15" t="s">
        <v>8</v>
      </c>
      <c r="E142" s="16" t="s">
        <v>9</v>
      </c>
      <c r="F142" s="15" t="s">
        <v>10</v>
      </c>
      <c r="G142" s="15" t="s">
        <v>11</v>
      </c>
      <c r="H142" s="15" t="s">
        <v>12</v>
      </c>
      <c r="I142" s="15"/>
      <c r="J142" s="15"/>
      <c r="K142" s="18" t="s">
        <v>13</v>
      </c>
      <c r="L142" s="19" t="s">
        <v>14</v>
      </c>
      <c r="M142" s="15" t="s">
        <v>15</v>
      </c>
      <c r="N142" s="20" t="s">
        <v>16</v>
      </c>
      <c r="O142" s="20" t="s">
        <v>41</v>
      </c>
      <c r="P142" s="21" t="s">
        <v>18</v>
      </c>
      <c r="Q142" s="21" t="s">
        <v>19</v>
      </c>
      <c r="R142" s="22" t="s">
        <v>20</v>
      </c>
      <c r="S142" s="15" t="s">
        <v>21</v>
      </c>
    </row>
    <row r="143" spans="1:22" ht="26.25" customHeight="1" x14ac:dyDescent="0.25">
      <c r="A143" s="23" t="s">
        <v>139</v>
      </c>
      <c r="C143" s="289" t="s">
        <v>140</v>
      </c>
      <c r="D143" s="290"/>
      <c r="E143" s="291" t="s">
        <v>141</v>
      </c>
      <c r="F143" s="28">
        <v>132</v>
      </c>
      <c r="G143" s="292">
        <v>50</v>
      </c>
      <c r="H143" s="29">
        <v>5234.9250000000002</v>
      </c>
      <c r="I143" s="29">
        <f>H143*2</f>
        <v>10469.85</v>
      </c>
      <c r="J143" s="29">
        <f>K143*24</f>
        <v>12563.82</v>
      </c>
      <c r="K143" s="77">
        <v>523.49249999999995</v>
      </c>
      <c r="L143" s="77"/>
      <c r="M143" s="198">
        <v>168.22560000000018</v>
      </c>
      <c r="N143" s="198">
        <v>200.7</v>
      </c>
      <c r="O143" s="199">
        <v>112.91</v>
      </c>
      <c r="P143" s="198">
        <v>0</v>
      </c>
      <c r="Q143" s="198"/>
      <c r="R143" s="29">
        <f>+H143+K143-M143-Q143</f>
        <v>5590.1919000000007</v>
      </c>
      <c r="S143" s="293"/>
    </row>
    <row r="144" spans="1:22" ht="19.5" customHeight="1" x14ac:dyDescent="0.25">
      <c r="C144" s="33"/>
      <c r="D144" s="290"/>
      <c r="E144" s="294"/>
      <c r="F144" s="123"/>
      <c r="G144" s="292"/>
      <c r="H144" s="29"/>
      <c r="I144" s="29"/>
      <c r="J144" s="29"/>
      <c r="K144" s="77"/>
      <c r="L144" s="77"/>
      <c r="M144" s="81"/>
      <c r="N144" s="81"/>
      <c r="O144" s="199"/>
      <c r="P144" s="228"/>
      <c r="Q144" s="228"/>
      <c r="R144" s="29"/>
      <c r="S144" s="293"/>
    </row>
    <row r="145" spans="1:22" ht="15.75" thickBot="1" x14ac:dyDescent="0.3">
      <c r="C145" s="295"/>
      <c r="D145" s="286"/>
      <c r="E145" s="296"/>
      <c r="F145" s="297"/>
      <c r="G145" s="298" t="s">
        <v>32</v>
      </c>
      <c r="H145" s="299">
        <f>SUM(H143:H144)</f>
        <v>5234.9250000000002</v>
      </c>
      <c r="I145" s="299">
        <f t="shared" ref="I145:R145" si="24">SUM(I143:I144)</f>
        <v>10469.85</v>
      </c>
      <c r="J145" s="299">
        <f t="shared" si="24"/>
        <v>12563.82</v>
      </c>
      <c r="K145" s="300">
        <f>SUM(K143:K144)</f>
        <v>523.49249999999995</v>
      </c>
      <c r="L145" s="300">
        <f>SUM(L143:L144)</f>
        <v>0</v>
      </c>
      <c r="M145" s="299">
        <f t="shared" si="24"/>
        <v>168.22560000000018</v>
      </c>
      <c r="N145" s="299"/>
      <c r="O145" s="300">
        <f t="shared" si="24"/>
        <v>112.91</v>
      </c>
      <c r="P145" s="300">
        <f t="shared" si="24"/>
        <v>0</v>
      </c>
      <c r="Q145" s="300">
        <f t="shared" si="24"/>
        <v>0</v>
      </c>
      <c r="R145" s="299">
        <f t="shared" si="24"/>
        <v>5590.1919000000007</v>
      </c>
      <c r="S145" s="286"/>
    </row>
    <row r="146" spans="1:22" x14ac:dyDescent="0.25">
      <c r="C146" s="277"/>
      <c r="D146" s="264"/>
      <c r="E146" s="258"/>
      <c r="F146" s="282"/>
      <c r="G146" s="277"/>
      <c r="H146" s="283"/>
      <c r="I146" s="283"/>
      <c r="J146" s="283"/>
      <c r="K146" s="284"/>
      <c r="L146" s="284"/>
      <c r="M146" s="283"/>
      <c r="N146" s="283"/>
      <c r="O146" s="284"/>
      <c r="P146" s="283"/>
      <c r="Q146" s="283"/>
      <c r="R146" s="283"/>
      <c r="S146" s="264"/>
    </row>
    <row r="147" spans="1:22" x14ac:dyDescent="0.25">
      <c r="C147" s="277"/>
      <c r="D147" s="264"/>
      <c r="E147" s="258"/>
      <c r="F147" s="282"/>
      <c r="G147" s="277"/>
      <c r="H147" s="283"/>
      <c r="I147" s="283"/>
      <c r="J147" s="283"/>
      <c r="K147" s="284"/>
      <c r="L147" s="284"/>
      <c r="M147" s="283"/>
      <c r="N147" s="283"/>
      <c r="O147" s="284"/>
      <c r="P147" s="283"/>
      <c r="Q147" s="283"/>
      <c r="R147" s="283"/>
      <c r="S147" s="264"/>
    </row>
    <row r="148" spans="1:22" x14ac:dyDescent="0.25">
      <c r="C148" s="277"/>
      <c r="D148" s="264"/>
      <c r="E148" s="258"/>
      <c r="F148" s="282"/>
      <c r="G148" s="277"/>
      <c r="H148" s="283"/>
      <c r="I148" s="283"/>
      <c r="J148" s="283"/>
      <c r="K148" s="284"/>
      <c r="L148" s="284"/>
      <c r="M148" s="283"/>
      <c r="N148" s="283"/>
      <c r="O148" s="284"/>
      <c r="P148" s="283"/>
      <c r="Q148" s="283"/>
      <c r="R148" s="283"/>
      <c r="S148" s="264"/>
    </row>
    <row r="149" spans="1:22" x14ac:dyDescent="0.25">
      <c r="C149" s="295"/>
      <c r="D149" s="286"/>
      <c r="E149" s="296"/>
      <c r="F149" s="297"/>
      <c r="G149" s="295"/>
      <c r="H149" s="301"/>
      <c r="I149" s="301"/>
      <c r="J149" s="301"/>
      <c r="K149" s="302"/>
      <c r="L149" s="302"/>
      <c r="M149" s="301"/>
      <c r="N149" s="301"/>
      <c r="O149" s="302"/>
      <c r="P149" s="301"/>
      <c r="Q149" s="301"/>
      <c r="R149" s="301"/>
      <c r="S149" s="286"/>
    </row>
    <row r="150" spans="1:22" ht="15.75" thickBot="1" x14ac:dyDescent="0.3">
      <c r="C150" s="303"/>
      <c r="D150" s="48"/>
      <c r="E150" s="49"/>
      <c r="F150" s="50"/>
      <c r="I150" s="48"/>
      <c r="J150" s="48"/>
      <c r="K150" s="51"/>
      <c r="L150" s="51"/>
      <c r="M150" s="48"/>
    </row>
    <row r="151" spans="1:22" s="2" customFormat="1" x14ac:dyDescent="0.25">
      <c r="A151"/>
      <c r="B151"/>
      <c r="C151" s="53" t="s">
        <v>33</v>
      </c>
      <c r="D151" s="53"/>
      <c r="E151" s="53"/>
      <c r="F151" s="53"/>
      <c r="G151" s="53"/>
      <c r="I151" s="54"/>
      <c r="J151" s="54"/>
      <c r="K151" s="55" t="s">
        <v>34</v>
      </c>
      <c r="L151" s="55"/>
      <c r="M151" s="55"/>
      <c r="N151" s="41"/>
      <c r="O151"/>
      <c r="P151"/>
      <c r="Q151"/>
      <c r="R151" s="55" t="s">
        <v>35</v>
      </c>
      <c r="S151" s="55"/>
      <c r="U151"/>
      <c r="V151"/>
    </row>
    <row r="152" spans="1:22" s="56" customFormat="1" x14ac:dyDescent="0.25">
      <c r="B152"/>
      <c r="C152" s="53" t="s">
        <v>36</v>
      </c>
      <c r="D152" s="53"/>
      <c r="E152" s="53"/>
      <c r="F152" s="53"/>
      <c r="G152" s="53"/>
      <c r="H152" s="53" t="s">
        <v>37</v>
      </c>
      <c r="I152" s="53"/>
      <c r="J152" s="53"/>
      <c r="K152" s="53"/>
      <c r="L152" s="53"/>
      <c r="M152" s="53"/>
      <c r="N152" s="53"/>
      <c r="O152" s="53"/>
      <c r="P152"/>
      <c r="Q152"/>
      <c r="R152" s="53" t="s">
        <v>38</v>
      </c>
      <c r="S152" s="53"/>
      <c r="T152" s="2"/>
      <c r="U152"/>
      <c r="V152"/>
    </row>
    <row r="153" spans="1:22" x14ac:dyDescent="0.25">
      <c r="C153" s="91"/>
      <c r="D153" s="41"/>
      <c r="E153" s="58"/>
      <c r="F153" s="41"/>
      <c r="H153" s="41"/>
      <c r="I153" s="41"/>
      <c r="J153" s="41"/>
      <c r="K153" s="59"/>
      <c r="L153" s="59"/>
      <c r="M153" s="41"/>
      <c r="N153" s="41"/>
      <c r="O153" s="59"/>
      <c r="R153" s="41"/>
      <c r="S153" s="41"/>
    </row>
    <row r="154" spans="1:22" x14ac:dyDescent="0.25">
      <c r="C154" s="91"/>
      <c r="D154" s="41"/>
      <c r="E154" s="58"/>
      <c r="F154" s="41"/>
      <c r="H154" s="41"/>
      <c r="I154" s="41"/>
      <c r="J154" s="41"/>
      <c r="K154" s="59"/>
      <c r="L154" s="59"/>
      <c r="M154" s="41"/>
      <c r="N154" s="41"/>
      <c r="O154" s="59"/>
      <c r="R154" s="41"/>
      <c r="S154" s="41"/>
    </row>
    <row r="155" spans="1:22" ht="29.25" x14ac:dyDescent="0.5">
      <c r="C155" s="1" t="s">
        <v>0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22" ht="23.25" x14ac:dyDescent="0.35">
      <c r="C156" s="3" t="s">
        <v>1</v>
      </c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22" ht="15.75" x14ac:dyDescent="0.25">
      <c r="C157" s="304" t="s">
        <v>2</v>
      </c>
      <c r="D157" s="305" t="s">
        <v>39</v>
      </c>
      <c r="E157" s="306"/>
      <c r="F157" s="307"/>
      <c r="G157" s="305"/>
      <c r="H157" s="305"/>
      <c r="I157" s="305"/>
      <c r="J157" s="305"/>
      <c r="K157" s="308"/>
      <c r="L157" s="308"/>
      <c r="M157" s="305"/>
      <c r="N157" s="305"/>
      <c r="O157" s="308"/>
      <c r="P157" s="305"/>
      <c r="Q157" s="305"/>
      <c r="R157" s="305"/>
      <c r="S157" s="309" t="s">
        <v>3</v>
      </c>
    </row>
    <row r="158" spans="1:22" ht="15.75" x14ac:dyDescent="0.25">
      <c r="C158" s="310" t="s">
        <v>142</v>
      </c>
      <c r="D158" s="310"/>
      <c r="E158" s="310"/>
      <c r="F158" s="310"/>
      <c r="G158" s="310"/>
      <c r="H158" s="310"/>
      <c r="I158" s="310"/>
      <c r="J158" s="310"/>
      <c r="K158" s="310"/>
      <c r="L158" s="310"/>
      <c r="M158" s="310"/>
      <c r="N158" s="310"/>
      <c r="O158" s="310"/>
      <c r="P158" s="310"/>
      <c r="Q158" s="310"/>
      <c r="R158" s="310"/>
      <c r="S158" s="311"/>
    </row>
    <row r="159" spans="1:22" ht="15" customHeight="1" x14ac:dyDescent="0.25">
      <c r="C159" s="39"/>
      <c r="D159" s="312"/>
      <c r="E159" s="6"/>
      <c r="F159" s="313"/>
      <c r="G159" s="314"/>
      <c r="H159" s="315"/>
      <c r="I159" s="315"/>
      <c r="J159" s="315"/>
      <c r="K159" s="316"/>
      <c r="L159" s="316"/>
      <c r="M159" s="315"/>
      <c r="N159" s="315"/>
      <c r="O159" s="316"/>
      <c r="P159" s="315"/>
      <c r="Q159" s="315"/>
      <c r="R159" s="315"/>
      <c r="S159" s="11" t="s">
        <v>5</v>
      </c>
    </row>
    <row r="160" spans="1:22" ht="15" customHeight="1" x14ac:dyDescent="0.25">
      <c r="C160" s="12" t="str">
        <f>C141</f>
        <v>PERIODO DEL 1 DE ENERO AL 31 DE DICIEMBRE DE 2020</v>
      </c>
      <c r="D160" s="13"/>
      <c r="E160" s="6"/>
      <c r="F160" s="313"/>
      <c r="G160" s="314"/>
      <c r="H160" s="315"/>
      <c r="I160" s="315"/>
      <c r="J160" s="315"/>
      <c r="K160" s="316"/>
      <c r="L160" s="316"/>
      <c r="M160" s="315"/>
      <c r="N160" s="315"/>
      <c r="O160" s="316"/>
      <c r="P160" s="315"/>
      <c r="Q160" s="315"/>
      <c r="R160" s="315"/>
      <c r="S160" s="14"/>
    </row>
    <row r="161" spans="1:22" ht="27" x14ac:dyDescent="0.25">
      <c r="C161" s="317" t="s">
        <v>7</v>
      </c>
      <c r="D161" s="317" t="s">
        <v>8</v>
      </c>
      <c r="E161" s="318" t="s">
        <v>9</v>
      </c>
      <c r="F161" s="317" t="s">
        <v>10</v>
      </c>
      <c r="G161" s="319" t="s">
        <v>11</v>
      </c>
      <c r="H161" s="317" t="s">
        <v>12</v>
      </c>
      <c r="I161" s="317"/>
      <c r="J161" s="317"/>
      <c r="K161" s="18" t="s">
        <v>13</v>
      </c>
      <c r="L161" s="19" t="s">
        <v>14</v>
      </c>
      <c r="M161" s="317" t="s">
        <v>15</v>
      </c>
      <c r="N161" s="20" t="s">
        <v>16</v>
      </c>
      <c r="O161" s="320" t="s">
        <v>41</v>
      </c>
      <c r="P161" s="321" t="s">
        <v>18</v>
      </c>
      <c r="Q161" s="320" t="s">
        <v>143</v>
      </c>
      <c r="R161" s="322" t="s">
        <v>20</v>
      </c>
      <c r="S161" s="317" t="s">
        <v>21</v>
      </c>
    </row>
    <row r="162" spans="1:22" ht="25.5" customHeight="1" x14ac:dyDescent="0.25">
      <c r="A162" s="23" t="s">
        <v>144</v>
      </c>
      <c r="C162" s="323" t="s">
        <v>145</v>
      </c>
      <c r="D162" s="324"/>
      <c r="E162" s="325" t="s">
        <v>146</v>
      </c>
      <c r="F162" s="28">
        <v>132</v>
      </c>
      <c r="G162" s="270">
        <v>50</v>
      </c>
      <c r="H162" s="29">
        <v>2624.7</v>
      </c>
      <c r="I162" s="29">
        <f>H162*2</f>
        <v>5249.4</v>
      </c>
      <c r="J162" s="29">
        <f>K162*24</f>
        <v>6299.2800000000007</v>
      </c>
      <c r="K162" s="77">
        <v>262.47000000000003</v>
      </c>
      <c r="L162" s="77"/>
      <c r="M162" s="326">
        <v>1.1711999999998974</v>
      </c>
      <c r="N162" s="326">
        <v>200.85</v>
      </c>
      <c r="O162" s="327">
        <v>163.17519999999999</v>
      </c>
      <c r="P162" s="328">
        <v>0</v>
      </c>
      <c r="Q162" s="328"/>
      <c r="R162" s="29">
        <f t="shared" ref="R162:R171" si="25">+H162+K162-M162-Q162</f>
        <v>2885.9988000000003</v>
      </c>
      <c r="S162" s="324"/>
    </row>
    <row r="163" spans="1:22" ht="25.5" customHeight="1" x14ac:dyDescent="0.25">
      <c r="A163" s="23" t="s">
        <v>147</v>
      </c>
      <c r="C163" s="323" t="s">
        <v>148</v>
      </c>
      <c r="D163" s="324"/>
      <c r="E163" s="325" t="s">
        <v>149</v>
      </c>
      <c r="F163" s="28">
        <v>132</v>
      </c>
      <c r="G163" s="270">
        <v>50</v>
      </c>
      <c r="H163" s="29">
        <v>5967.6750000000002</v>
      </c>
      <c r="I163" s="29">
        <f t="shared" ref="I163:I167" si="26">H163*2</f>
        <v>11935.35</v>
      </c>
      <c r="J163" s="29">
        <f t="shared" ref="J163:J169" si="27">K163*24</f>
        <v>14322.419999999998</v>
      </c>
      <c r="K163" s="77">
        <v>596.76749999999993</v>
      </c>
      <c r="L163" s="77"/>
      <c r="M163" s="81">
        <v>215.12160000000011</v>
      </c>
      <c r="N163" s="326">
        <v>188.7</v>
      </c>
      <c r="O163" s="82">
        <v>86.840079999999986</v>
      </c>
      <c r="P163" s="328">
        <v>0</v>
      </c>
      <c r="Q163" s="328"/>
      <c r="R163" s="29">
        <f t="shared" si="25"/>
        <v>6349.3208999999997</v>
      </c>
      <c r="S163" s="324"/>
    </row>
    <row r="164" spans="1:22" ht="25.5" customHeight="1" x14ac:dyDescent="0.25">
      <c r="A164" s="23" t="s">
        <v>150</v>
      </c>
      <c r="C164" s="329" t="s">
        <v>151</v>
      </c>
      <c r="D164" s="330"/>
      <c r="E164" s="325" t="s">
        <v>152</v>
      </c>
      <c r="F164" s="28">
        <v>132</v>
      </c>
      <c r="G164" s="270">
        <v>50</v>
      </c>
      <c r="H164" s="29">
        <v>8202.2250000000004</v>
      </c>
      <c r="I164" s="29">
        <f>H164*2</f>
        <v>16404.45</v>
      </c>
      <c r="J164" s="29">
        <f t="shared" si="27"/>
        <v>19685.34</v>
      </c>
      <c r="K164" s="77">
        <v>820.22249999999997</v>
      </c>
      <c r="L164" s="77"/>
      <c r="M164" s="81">
        <v>608.82575999999983</v>
      </c>
      <c r="N164" s="81">
        <v>160.35</v>
      </c>
      <c r="O164" s="82">
        <v>14.031103999999999</v>
      </c>
      <c r="P164" s="328">
        <v>0</v>
      </c>
      <c r="Q164" s="328"/>
      <c r="R164" s="29">
        <f t="shared" si="25"/>
        <v>8413.6217400000005</v>
      </c>
      <c r="S164" s="331"/>
    </row>
    <row r="165" spans="1:22" ht="25.5" customHeight="1" x14ac:dyDescent="0.25">
      <c r="A165" s="23" t="s">
        <v>153</v>
      </c>
      <c r="C165" s="329" t="s">
        <v>154</v>
      </c>
      <c r="D165" s="330"/>
      <c r="E165" s="325" t="s">
        <v>152</v>
      </c>
      <c r="F165" s="28">
        <v>132</v>
      </c>
      <c r="G165" s="270">
        <v>50</v>
      </c>
      <c r="H165" s="29">
        <v>8202.2250000000004</v>
      </c>
      <c r="I165" s="29">
        <f t="shared" si="26"/>
        <v>16404.45</v>
      </c>
      <c r="J165" s="29">
        <f t="shared" si="27"/>
        <v>19685.34</v>
      </c>
      <c r="K165" s="77">
        <v>820.22249999999997</v>
      </c>
      <c r="L165" s="77"/>
      <c r="M165" s="81">
        <v>608.82575999999983</v>
      </c>
      <c r="N165" s="81">
        <v>160.35</v>
      </c>
      <c r="O165" s="82">
        <v>14.031103999999999</v>
      </c>
      <c r="P165" s="328">
        <v>0</v>
      </c>
      <c r="Q165" s="328"/>
      <c r="R165" s="29">
        <f t="shared" si="25"/>
        <v>8413.6217400000005</v>
      </c>
      <c r="S165" s="331"/>
    </row>
    <row r="166" spans="1:22" ht="25.5" customHeight="1" x14ac:dyDescent="0.25">
      <c r="A166" s="23" t="s">
        <v>155</v>
      </c>
      <c r="C166" s="329" t="s">
        <v>156</v>
      </c>
      <c r="D166" s="330"/>
      <c r="E166" s="325" t="s">
        <v>157</v>
      </c>
      <c r="F166" s="28">
        <v>132</v>
      </c>
      <c r="G166" s="270">
        <v>50</v>
      </c>
      <c r="H166" s="29">
        <v>10996.025</v>
      </c>
      <c r="I166" s="29">
        <f t="shared" si="26"/>
        <v>21992.05</v>
      </c>
      <c r="J166" s="29">
        <f t="shared" si="27"/>
        <v>26390.46</v>
      </c>
      <c r="K166" s="77">
        <v>1099.6025</v>
      </c>
      <c r="L166" s="77">
        <f>(127*2)+(239*3)</f>
        <v>971</v>
      </c>
      <c r="M166" s="124">
        <v>912.79119999999978</v>
      </c>
      <c r="N166" s="124">
        <v>125.1</v>
      </c>
      <c r="O166" s="125">
        <v>0.01</v>
      </c>
      <c r="P166" s="328">
        <v>0</v>
      </c>
      <c r="Q166" s="328"/>
      <c r="R166" s="29">
        <f t="shared" si="25"/>
        <v>11182.836299999999</v>
      </c>
      <c r="S166" s="331"/>
    </row>
    <row r="167" spans="1:22" ht="25.5" customHeight="1" x14ac:dyDescent="0.25">
      <c r="A167" s="23" t="s">
        <v>158</v>
      </c>
      <c r="C167" s="332" t="s">
        <v>159</v>
      </c>
      <c r="D167" s="330"/>
      <c r="E167" s="325" t="s">
        <v>160</v>
      </c>
      <c r="F167" s="28">
        <v>132</v>
      </c>
      <c r="G167" s="270">
        <v>50</v>
      </c>
      <c r="H167" s="29">
        <v>5770.4500000000007</v>
      </c>
      <c r="I167" s="29">
        <f t="shared" si="26"/>
        <v>11540.900000000001</v>
      </c>
      <c r="J167" s="29">
        <f t="shared" si="27"/>
        <v>13849.080000000002</v>
      </c>
      <c r="K167" s="77">
        <v>577.04500000000007</v>
      </c>
      <c r="L167" s="77">
        <f>127*2</f>
        <v>254</v>
      </c>
      <c r="M167" s="333">
        <v>202.49920000000026</v>
      </c>
      <c r="N167" s="333">
        <v>193.8</v>
      </c>
      <c r="O167" s="334">
        <v>95.726800000000011</v>
      </c>
      <c r="P167" s="328">
        <v>0</v>
      </c>
      <c r="Q167" s="328"/>
      <c r="R167" s="29">
        <f t="shared" si="25"/>
        <v>6144.9958000000006</v>
      </c>
      <c r="S167" s="331"/>
      <c r="U167" s="335"/>
    </row>
    <row r="168" spans="1:22" ht="25.5" customHeight="1" x14ac:dyDescent="0.25">
      <c r="A168" s="23" t="s">
        <v>161</v>
      </c>
      <c r="C168" s="332" t="s">
        <v>162</v>
      </c>
      <c r="D168" s="330"/>
      <c r="E168" s="325" t="s">
        <v>160</v>
      </c>
      <c r="F168" s="28">
        <v>132</v>
      </c>
      <c r="G168" s="270">
        <v>41.64</v>
      </c>
      <c r="H168" s="29">
        <v>4806.07</v>
      </c>
      <c r="I168" s="29"/>
      <c r="J168" s="29">
        <f t="shared" si="27"/>
        <v>13849.080000000002</v>
      </c>
      <c r="K168" s="77">
        <v>577.04500000000007</v>
      </c>
      <c r="L168" s="77">
        <v>127</v>
      </c>
      <c r="M168" s="333">
        <v>140.78</v>
      </c>
      <c r="N168" s="333">
        <v>193.8</v>
      </c>
      <c r="O168" s="334">
        <v>95.726800000000011</v>
      </c>
      <c r="P168" s="328">
        <v>0</v>
      </c>
      <c r="Q168" s="328"/>
      <c r="R168" s="29">
        <f t="shared" si="25"/>
        <v>5242.335</v>
      </c>
      <c r="S168" s="331"/>
    </row>
    <row r="169" spans="1:22" s="56" customFormat="1" ht="25.5" customHeight="1" x14ac:dyDescent="0.25">
      <c r="A169" s="23"/>
      <c r="B169"/>
      <c r="C169" s="224" t="s">
        <v>163</v>
      </c>
      <c r="D169" s="336"/>
      <c r="E169" s="337" t="s">
        <v>164</v>
      </c>
      <c r="F169" s="28">
        <v>132</v>
      </c>
      <c r="G169" s="270">
        <v>50</v>
      </c>
      <c r="H169" s="29">
        <v>5967.6750000000002</v>
      </c>
      <c r="I169" s="29"/>
      <c r="J169" s="29">
        <f t="shared" si="27"/>
        <v>14322.419999999998</v>
      </c>
      <c r="K169" s="77">
        <v>596.76749999999993</v>
      </c>
      <c r="L169" s="77"/>
      <c r="M169" s="81">
        <v>215.12160000000011</v>
      </c>
      <c r="N169" s="81">
        <v>188.7</v>
      </c>
      <c r="O169" s="82">
        <v>86.840079999999986</v>
      </c>
      <c r="P169" s="228">
        <v>0</v>
      </c>
      <c r="Q169" s="228"/>
      <c r="R169" s="29">
        <f t="shared" si="25"/>
        <v>6349.3208999999997</v>
      </c>
      <c r="S169" s="338"/>
      <c r="T169" s="2"/>
      <c r="U169"/>
      <c r="V169"/>
    </row>
    <row r="170" spans="1:22" s="56" customFormat="1" ht="25.5" customHeight="1" x14ac:dyDescent="0.25">
      <c r="A170" s="23"/>
      <c r="B170"/>
      <c r="C170" s="130" t="s">
        <v>165</v>
      </c>
      <c r="D170" s="131"/>
      <c r="E170" s="325" t="s">
        <v>160</v>
      </c>
      <c r="F170" s="28">
        <v>132</v>
      </c>
      <c r="G170" s="270">
        <v>50</v>
      </c>
      <c r="H170" s="29">
        <v>7438.8396575342458</v>
      </c>
      <c r="I170" s="29">
        <f>H170*2</f>
        <v>14877.679315068492</v>
      </c>
      <c r="J170" s="29">
        <f>K170*24</f>
        <v>17951.579999999998</v>
      </c>
      <c r="K170" s="77">
        <v>747.98249999999996</v>
      </c>
      <c r="L170" s="77">
        <f>127</f>
        <v>127</v>
      </c>
      <c r="M170" s="81">
        <v>525.76943473972608</v>
      </c>
      <c r="N170" s="81">
        <v>174.75</v>
      </c>
      <c r="O170" s="82">
        <v>43.85</v>
      </c>
      <c r="P170" s="83">
        <v>0</v>
      </c>
      <c r="Q170" s="83"/>
      <c r="R170" s="29">
        <f t="shared" si="25"/>
        <v>7661.0527227945195</v>
      </c>
      <c r="S170" s="134"/>
      <c r="T170" s="2"/>
      <c r="U170"/>
      <c r="V170"/>
    </row>
    <row r="171" spans="1:22" s="56" customFormat="1" ht="25.5" customHeight="1" x14ac:dyDescent="0.25">
      <c r="A171" s="23" t="s">
        <v>166</v>
      </c>
      <c r="B171"/>
      <c r="C171" s="339" t="s">
        <v>167</v>
      </c>
      <c r="D171" s="336"/>
      <c r="E171" s="337" t="s">
        <v>164</v>
      </c>
      <c r="F171" s="28">
        <v>132</v>
      </c>
      <c r="G171" s="270">
        <v>50</v>
      </c>
      <c r="H171" s="29">
        <v>5967.6750000000002</v>
      </c>
      <c r="I171" s="29"/>
      <c r="J171" s="29">
        <f>K171*24*5</f>
        <v>71612.099999999991</v>
      </c>
      <c r="K171" s="77">
        <v>596.76749999999993</v>
      </c>
      <c r="L171" s="77"/>
      <c r="M171" s="81">
        <v>215.12160000000011</v>
      </c>
      <c r="N171" s="81">
        <v>188.7</v>
      </c>
      <c r="O171" s="82">
        <v>86.840079999999986</v>
      </c>
      <c r="P171" s="228"/>
      <c r="Q171" s="228"/>
      <c r="R171" s="29">
        <f t="shared" si="25"/>
        <v>6349.3208999999997</v>
      </c>
      <c r="S171" s="338"/>
      <c r="U171"/>
      <c r="V171"/>
    </row>
    <row r="172" spans="1:22" s="56" customFormat="1" ht="15.75" thickBot="1" x14ac:dyDescent="0.3">
      <c r="B172"/>
      <c r="D172" s="314"/>
      <c r="E172" s="306"/>
      <c r="F172" s="340"/>
      <c r="G172" s="341" t="s">
        <v>32</v>
      </c>
      <c r="H172" s="342">
        <f t="shared" ref="H172:M172" si="28">SUM(H162:H171)</f>
        <v>65943.55965753425</v>
      </c>
      <c r="I172" s="342">
        <f t="shared" si="28"/>
        <v>98404.279315068503</v>
      </c>
      <c r="J172" s="342">
        <f t="shared" si="28"/>
        <v>217967.09999999998</v>
      </c>
      <c r="K172" s="342">
        <f t="shared" si="28"/>
        <v>6694.8924999999999</v>
      </c>
      <c r="L172" s="342">
        <f t="shared" si="28"/>
        <v>1479</v>
      </c>
      <c r="M172" s="342">
        <f t="shared" si="28"/>
        <v>3646.0273547397255</v>
      </c>
      <c r="N172" s="342"/>
      <c r="O172" s="342">
        <f>SUM(O162:O171)</f>
        <v>687.07124799999997</v>
      </c>
      <c r="P172" s="342">
        <f>SUM(P162:P171)</f>
        <v>0</v>
      </c>
      <c r="Q172" s="342">
        <f>SUM(Q162:Q171)</f>
        <v>0</v>
      </c>
      <c r="R172" s="342">
        <f>SUM(R162:R171)</f>
        <v>68992.424802794529</v>
      </c>
      <c r="S172" s="314"/>
      <c r="T172" s="2"/>
      <c r="U172"/>
      <c r="V172"/>
    </row>
    <row r="173" spans="1:22" s="56" customFormat="1" x14ac:dyDescent="0.25">
      <c r="B173"/>
      <c r="C173" s="343"/>
      <c r="D173" s="314"/>
      <c r="E173" s="306"/>
      <c r="F173" s="340"/>
      <c r="G173" s="343"/>
      <c r="H173" s="344"/>
      <c r="I173" s="344"/>
      <c r="J173" s="344"/>
      <c r="K173" s="345"/>
      <c r="L173" s="345"/>
      <c r="M173" s="344"/>
      <c r="N173" s="344"/>
      <c r="O173" s="345"/>
      <c r="P173" s="344"/>
      <c r="Q173" s="344"/>
      <c r="R173" s="344"/>
      <c r="S173" s="314"/>
      <c r="T173" s="2"/>
      <c r="U173"/>
      <c r="V173"/>
    </row>
    <row r="174" spans="1:22" s="56" customFormat="1" x14ac:dyDescent="0.25">
      <c r="B174"/>
      <c r="C174" s="343"/>
      <c r="D174" s="314"/>
      <c r="E174" s="306"/>
      <c r="F174" s="340"/>
      <c r="G174" s="343"/>
      <c r="H174" s="344"/>
      <c r="I174" s="344"/>
      <c r="J174" s="344"/>
      <c r="K174" s="345"/>
      <c r="L174" s="345"/>
      <c r="M174" s="344"/>
      <c r="N174" s="344"/>
      <c r="O174" s="345"/>
      <c r="P174" s="344"/>
      <c r="Q174" s="344"/>
      <c r="R174" s="344"/>
      <c r="S174" s="314"/>
      <c r="T174" s="2"/>
      <c r="U174"/>
      <c r="V174"/>
    </row>
    <row r="175" spans="1:22" s="56" customFormat="1" ht="15.75" thickBot="1" x14ac:dyDescent="0.3">
      <c r="B175"/>
      <c r="C175" s="346"/>
      <c r="D175" s="48"/>
      <c r="E175" s="49"/>
      <c r="F175" s="50"/>
      <c r="G175"/>
      <c r="H175" s="91"/>
      <c r="I175" s="347"/>
      <c r="J175" s="347"/>
      <c r="K175" s="348"/>
      <c r="L175" s="348"/>
      <c r="M175" s="347"/>
      <c r="N175" s="91"/>
      <c r="O175" s="349"/>
      <c r="P175"/>
      <c r="Q175"/>
      <c r="R175"/>
      <c r="S175"/>
      <c r="T175" s="2"/>
      <c r="U175"/>
      <c r="V175"/>
    </row>
    <row r="176" spans="1:22" s="2" customFormat="1" x14ac:dyDescent="0.25">
      <c r="A176"/>
      <c r="B176"/>
      <c r="C176" s="53" t="s">
        <v>33</v>
      </c>
      <c r="D176" s="53"/>
      <c r="E176" s="53"/>
      <c r="F176" s="53"/>
      <c r="G176" s="53"/>
      <c r="I176" s="54"/>
      <c r="J176" s="54"/>
      <c r="K176" s="55" t="s">
        <v>34</v>
      </c>
      <c r="L176" s="55"/>
      <c r="M176" s="55"/>
      <c r="N176" s="41"/>
      <c r="O176"/>
      <c r="P176"/>
      <c r="Q176"/>
      <c r="R176" s="55" t="s">
        <v>35</v>
      </c>
      <c r="S176" s="55"/>
      <c r="U176"/>
      <c r="V176"/>
    </row>
    <row r="177" spans="1:22" s="56" customFormat="1" x14ac:dyDescent="0.25">
      <c r="B177"/>
      <c r="C177" s="53" t="s">
        <v>36</v>
      </c>
      <c r="D177" s="53"/>
      <c r="E177" s="53"/>
      <c r="F177" s="53"/>
      <c r="G177" s="53"/>
      <c r="H177" s="53" t="s">
        <v>37</v>
      </c>
      <c r="I177" s="53"/>
      <c r="J177" s="53"/>
      <c r="K177" s="53"/>
      <c r="L177" s="53"/>
      <c r="M177" s="53"/>
      <c r="N177" s="53"/>
      <c r="O177" s="53"/>
      <c r="P177"/>
      <c r="Q177"/>
      <c r="R177" s="53" t="s">
        <v>38</v>
      </c>
      <c r="S177" s="53"/>
      <c r="T177" s="2"/>
      <c r="U177"/>
      <c r="V177"/>
    </row>
    <row r="178" spans="1:22" x14ac:dyDescent="0.25">
      <c r="C178" s="91"/>
      <c r="D178" s="41"/>
      <c r="E178" s="58"/>
      <c r="F178" s="41"/>
      <c r="H178" s="41"/>
      <c r="I178" s="41"/>
      <c r="J178" s="41"/>
      <c r="K178" s="59"/>
      <c r="L178" s="59"/>
      <c r="M178" s="41"/>
      <c r="N178" s="41"/>
      <c r="O178" s="59"/>
      <c r="R178" s="41"/>
      <c r="S178" s="41"/>
    </row>
    <row r="179" spans="1:22" x14ac:dyDescent="0.25">
      <c r="C179" s="91"/>
      <c r="D179" s="41"/>
      <c r="E179" s="58"/>
      <c r="F179" s="41"/>
      <c r="H179" s="350"/>
      <c r="I179" s="350"/>
      <c r="J179" s="350"/>
      <c r="K179" s="59"/>
      <c r="L179" s="59"/>
      <c r="M179" s="41"/>
      <c r="N179" s="41"/>
      <c r="O179" s="59"/>
      <c r="R179" s="41"/>
      <c r="S179" s="41"/>
    </row>
    <row r="180" spans="1:22" s="2" customFormat="1" x14ac:dyDescent="0.25">
      <c r="A180"/>
      <c r="B180"/>
      <c r="C180" s="91"/>
      <c r="D180" s="41"/>
      <c r="E180" s="58"/>
      <c r="F180" s="41"/>
      <c r="G180"/>
      <c r="H180" s="41"/>
      <c r="I180" s="41"/>
      <c r="J180" s="41"/>
      <c r="K180" s="59"/>
      <c r="L180" s="59"/>
      <c r="M180" s="41"/>
      <c r="N180" s="41"/>
      <c r="O180" s="59"/>
      <c r="P180"/>
      <c r="Q180"/>
      <c r="R180" s="41"/>
      <c r="S180" s="41"/>
      <c r="U180"/>
      <c r="V180"/>
    </row>
    <row r="181" spans="1:22" s="2" customFormat="1" x14ac:dyDescent="0.25">
      <c r="A181"/>
      <c r="B181"/>
      <c r="C181" s="91"/>
      <c r="D181" s="41"/>
      <c r="E181" s="58"/>
      <c r="F181" s="41"/>
      <c r="G181"/>
      <c r="H181" s="41"/>
      <c r="I181" s="41"/>
      <c r="J181" s="41"/>
      <c r="K181" s="59"/>
      <c r="L181" s="59"/>
      <c r="M181" s="41"/>
      <c r="N181" s="41"/>
      <c r="O181" s="59"/>
      <c r="P181"/>
      <c r="Q181"/>
      <c r="R181" s="41"/>
      <c r="S181" s="41"/>
      <c r="U181"/>
      <c r="V181"/>
    </row>
    <row r="182" spans="1:22" s="2" customFormat="1" x14ac:dyDescent="0.25">
      <c r="A182"/>
      <c r="B182"/>
      <c r="C182" s="91"/>
      <c r="D182" s="41"/>
      <c r="E182" s="58"/>
      <c r="F182" s="41"/>
      <c r="G182"/>
      <c r="H182" s="41"/>
      <c r="I182" s="41"/>
      <c r="J182" s="41"/>
      <c r="K182" s="59"/>
      <c r="L182" s="59"/>
      <c r="M182" s="41"/>
      <c r="N182" s="41"/>
      <c r="O182" s="59"/>
      <c r="P182"/>
      <c r="Q182"/>
      <c r="R182" s="41"/>
      <c r="S182" s="41"/>
      <c r="U182"/>
      <c r="V182"/>
    </row>
    <row r="183" spans="1:22" s="2" customFormat="1" x14ac:dyDescent="0.25">
      <c r="A183"/>
      <c r="B183"/>
      <c r="C183" s="91"/>
      <c r="D183" s="41"/>
      <c r="E183" s="58"/>
      <c r="F183" s="41"/>
      <c r="G183"/>
      <c r="H183" s="41"/>
      <c r="I183" s="41"/>
      <c r="J183" s="41"/>
      <c r="K183" s="59"/>
      <c r="L183" s="59"/>
      <c r="M183" s="41"/>
      <c r="N183" s="41"/>
      <c r="O183" s="59"/>
      <c r="P183"/>
      <c r="Q183"/>
      <c r="R183" s="41"/>
      <c r="S183" s="41"/>
      <c r="U183"/>
      <c r="V183"/>
    </row>
    <row r="184" spans="1:22" s="2" customFormat="1" x14ac:dyDescent="0.25">
      <c r="A184"/>
      <c r="B184"/>
      <c r="C184" s="91"/>
      <c r="D184" s="41"/>
      <c r="E184" s="58"/>
      <c r="F184" s="41"/>
      <c r="G184"/>
      <c r="H184" s="41"/>
      <c r="I184" s="41"/>
      <c r="J184" s="41"/>
      <c r="K184" s="59"/>
      <c r="L184" s="59"/>
      <c r="M184" s="41"/>
      <c r="N184" s="41"/>
      <c r="O184" s="59"/>
      <c r="P184"/>
      <c r="Q184"/>
      <c r="R184" s="41"/>
      <c r="S184" s="41"/>
      <c r="U184"/>
      <c r="V184"/>
    </row>
    <row r="185" spans="1:22" s="2" customFormat="1" x14ac:dyDescent="0.25">
      <c r="A185"/>
      <c r="B185"/>
      <c r="C185" s="91"/>
      <c r="D185" s="41"/>
      <c r="E185" s="58"/>
      <c r="F185" s="41"/>
      <c r="G185"/>
      <c r="H185" s="41"/>
      <c r="I185" s="41"/>
      <c r="J185" s="41"/>
      <c r="K185" s="59"/>
      <c r="L185" s="59"/>
      <c r="M185" s="41"/>
      <c r="N185" s="41"/>
      <c r="O185" s="59"/>
      <c r="P185"/>
      <c r="Q185"/>
      <c r="R185" s="41"/>
      <c r="S185" s="41"/>
      <c r="U185"/>
      <c r="V185"/>
    </row>
    <row r="186" spans="1:22" s="2" customFormat="1" x14ac:dyDescent="0.25">
      <c r="A186"/>
      <c r="B186"/>
      <c r="C186" s="91"/>
      <c r="D186" s="41"/>
      <c r="E186" s="58"/>
      <c r="F186" s="41"/>
      <c r="G186"/>
      <c r="H186" s="41"/>
      <c r="I186" s="41"/>
      <c r="J186" s="41"/>
      <c r="K186" s="59"/>
      <c r="L186" s="59"/>
      <c r="M186" s="41"/>
      <c r="N186" s="41"/>
      <c r="O186" s="59"/>
      <c r="P186"/>
      <c r="Q186"/>
      <c r="R186" s="41"/>
      <c r="S186" s="41"/>
      <c r="U186"/>
      <c r="V186"/>
    </row>
    <row r="187" spans="1:22" s="2" customFormat="1" ht="29.25" x14ac:dyDescent="0.5">
      <c r="A187"/>
      <c r="B187"/>
      <c r="C187" s="1" t="s">
        <v>0</v>
      </c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U187"/>
      <c r="V187"/>
    </row>
    <row r="188" spans="1:22" s="2" customFormat="1" ht="23.25" x14ac:dyDescent="0.35">
      <c r="A188"/>
      <c r="B188"/>
      <c r="C188" s="3" t="s">
        <v>1</v>
      </c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U188"/>
      <c r="V188"/>
    </row>
    <row r="189" spans="1:22" s="2" customFormat="1" ht="23.25" x14ac:dyDescent="0.35">
      <c r="A189"/>
      <c r="B189"/>
      <c r="C189" s="351"/>
      <c r="D189" s="351"/>
      <c r="E189" s="352"/>
      <c r="F189" s="351"/>
      <c r="G189" s="351"/>
      <c r="H189" s="351"/>
      <c r="I189" s="351"/>
      <c r="J189" s="351"/>
      <c r="K189" s="353"/>
      <c r="L189" s="353"/>
      <c r="M189" s="351"/>
      <c r="N189" s="351"/>
      <c r="O189" s="353"/>
      <c r="P189" s="351"/>
      <c r="Q189" s="351"/>
      <c r="R189" s="351"/>
      <c r="U189"/>
      <c r="V189"/>
    </row>
    <row r="190" spans="1:22" s="2" customFormat="1" ht="15.75" x14ac:dyDescent="0.25">
      <c r="A190"/>
      <c r="B190"/>
      <c r="C190" s="304" t="s">
        <v>2</v>
      </c>
      <c r="D190" s="305" t="s">
        <v>39</v>
      </c>
      <c r="E190" s="306"/>
      <c r="F190" s="307"/>
      <c r="G190" s="305"/>
      <c r="H190" s="305"/>
      <c r="I190" s="305"/>
      <c r="J190" s="305"/>
      <c r="K190" s="308"/>
      <c r="L190" s="308"/>
      <c r="M190" s="305"/>
      <c r="N190" s="305"/>
      <c r="O190" s="308"/>
      <c r="P190" s="305"/>
      <c r="Q190" s="305"/>
      <c r="R190" s="305"/>
      <c r="S190" s="309" t="s">
        <v>3</v>
      </c>
      <c r="U190"/>
      <c r="V190"/>
    </row>
    <row r="191" spans="1:22" ht="15" customHeight="1" x14ac:dyDescent="0.25">
      <c r="C191" s="91"/>
      <c r="F191" s="41"/>
      <c r="S191" s="311"/>
    </row>
    <row r="192" spans="1:22" ht="24.75" x14ac:dyDescent="0.25">
      <c r="C192" s="354" t="s">
        <v>168</v>
      </c>
      <c r="D192" s="354"/>
      <c r="E192" s="354"/>
      <c r="F192" s="354"/>
      <c r="G192" s="354"/>
      <c r="H192" s="354"/>
      <c r="I192" s="354"/>
      <c r="J192" s="354"/>
      <c r="K192" s="354"/>
      <c r="L192" s="354"/>
      <c r="M192" s="354"/>
      <c r="N192" s="354"/>
      <c r="O192" s="354"/>
      <c r="P192" s="354"/>
      <c r="Q192" s="354"/>
      <c r="R192" s="354"/>
      <c r="S192" s="355" t="s">
        <v>5</v>
      </c>
    </row>
    <row r="193" spans="1:22" x14ac:dyDescent="0.25">
      <c r="C193" s="12" t="str">
        <f>C160</f>
        <v>PERIODO DEL 1 DE ENERO AL 31 DE DICIEMBRE DE 2020</v>
      </c>
      <c r="D193" s="13"/>
      <c r="E193" s="6"/>
      <c r="F193" s="356"/>
      <c r="G193" s="357"/>
      <c r="H193" s="358"/>
      <c r="I193" s="358"/>
      <c r="J193" s="358"/>
      <c r="K193" s="359"/>
      <c r="L193" s="359"/>
      <c r="M193" s="358"/>
      <c r="N193" s="358"/>
      <c r="O193" s="359"/>
      <c r="P193" s="358"/>
      <c r="Q193" s="358"/>
      <c r="R193" s="358"/>
      <c r="S193" s="360"/>
    </row>
    <row r="194" spans="1:22" ht="27" x14ac:dyDescent="0.25">
      <c r="C194" s="15" t="s">
        <v>7</v>
      </c>
      <c r="D194" s="15" t="s">
        <v>8</v>
      </c>
      <c r="E194" s="16" t="s">
        <v>9</v>
      </c>
      <c r="F194" s="15" t="s">
        <v>10</v>
      </c>
      <c r="G194" s="15" t="s">
        <v>11</v>
      </c>
      <c r="H194" s="15" t="s">
        <v>12</v>
      </c>
      <c r="I194" s="15"/>
      <c r="J194" s="15"/>
      <c r="K194" s="18" t="s">
        <v>13</v>
      </c>
      <c r="L194" s="19" t="s">
        <v>14</v>
      </c>
      <c r="M194" s="15" t="s">
        <v>15</v>
      </c>
      <c r="N194" s="20" t="s">
        <v>16</v>
      </c>
      <c r="O194" s="20" t="s">
        <v>41</v>
      </c>
      <c r="P194" s="21" t="s">
        <v>18</v>
      </c>
      <c r="Q194" s="21" t="s">
        <v>19</v>
      </c>
      <c r="R194" s="22" t="s">
        <v>20</v>
      </c>
      <c r="S194" s="15" t="s">
        <v>21</v>
      </c>
    </row>
    <row r="195" spans="1:22" s="361" customFormat="1" ht="26.25" customHeight="1" x14ac:dyDescent="0.25">
      <c r="A195" s="23" t="s">
        <v>169</v>
      </c>
      <c r="C195" s="362" t="s">
        <v>170</v>
      </c>
      <c r="D195" s="363"/>
      <c r="E195" s="364" t="s">
        <v>171</v>
      </c>
      <c r="F195" s="28">
        <v>132</v>
      </c>
      <c r="G195" s="292">
        <v>47.95</v>
      </c>
      <c r="H195" s="365">
        <v>9330.8321917808207</v>
      </c>
      <c r="I195" s="365">
        <f>H195*2</f>
        <v>18661.664383561641</v>
      </c>
      <c r="J195" s="365">
        <f>K195*24</f>
        <v>23353.739999999998</v>
      </c>
      <c r="K195" s="77">
        <v>973.07249999999999</v>
      </c>
      <c r="L195" s="77"/>
      <c r="M195" s="365">
        <v>731.61822246575286</v>
      </c>
      <c r="N195" s="365">
        <v>145.35</v>
      </c>
      <c r="O195" s="125">
        <v>0.01</v>
      </c>
      <c r="P195" s="365">
        <v>0</v>
      </c>
      <c r="Q195" s="365"/>
      <c r="R195" s="29">
        <f t="shared" ref="R195:R198" si="29">+H195+K195-M195-Q195</f>
        <v>9572.2864693150677</v>
      </c>
      <c r="S195" s="366"/>
      <c r="T195" s="367"/>
    </row>
    <row r="196" spans="1:22" ht="26.25" customHeight="1" x14ac:dyDescent="0.25">
      <c r="A196" s="23" t="s">
        <v>172</v>
      </c>
      <c r="C196" s="362" t="s">
        <v>173</v>
      </c>
      <c r="D196" s="363"/>
      <c r="E196" s="368" t="s">
        <v>174</v>
      </c>
      <c r="F196" s="28">
        <v>132</v>
      </c>
      <c r="G196" s="292">
        <v>47.67</v>
      </c>
      <c r="H196" s="29">
        <v>9859.8410958904115</v>
      </c>
      <c r="I196" s="29"/>
      <c r="J196" s="29"/>
      <c r="K196" s="77">
        <v>1034.1500000000001</v>
      </c>
      <c r="L196" s="77"/>
      <c r="M196" s="81">
        <v>789.17439123287727</v>
      </c>
      <c r="N196" s="81">
        <v>125.1</v>
      </c>
      <c r="O196" s="82">
        <v>0.01</v>
      </c>
      <c r="P196" s="81">
        <v>0</v>
      </c>
      <c r="Q196" s="81"/>
      <c r="R196" s="29">
        <f t="shared" si="29"/>
        <v>10104.816704657535</v>
      </c>
      <c r="S196" s="369"/>
    </row>
    <row r="197" spans="1:22" ht="26.25" customHeight="1" x14ac:dyDescent="0.25">
      <c r="A197" s="23"/>
      <c r="C197" s="362" t="s">
        <v>175</v>
      </c>
      <c r="D197" s="370" t="s">
        <v>176</v>
      </c>
      <c r="E197" s="368" t="s">
        <v>177</v>
      </c>
      <c r="F197" s="28">
        <v>132</v>
      </c>
      <c r="G197" s="292">
        <v>50</v>
      </c>
      <c r="H197" s="29">
        <v>3722.8499999999995</v>
      </c>
      <c r="I197" s="371">
        <f>H197*2</f>
        <v>7445.6999999999989</v>
      </c>
      <c r="J197" s="371">
        <f>K197*24</f>
        <v>8934.84</v>
      </c>
      <c r="K197" s="77">
        <v>372.28499999999997</v>
      </c>
      <c r="L197" s="77"/>
      <c r="M197" s="365">
        <v>71.45279999999984</v>
      </c>
      <c r="N197" s="365">
        <v>200.7</v>
      </c>
      <c r="O197" s="372">
        <v>141.94072</v>
      </c>
      <c r="P197" s="365">
        <v>0</v>
      </c>
      <c r="Q197" s="365"/>
      <c r="R197" s="29">
        <f t="shared" si="29"/>
        <v>4023.6821999999993</v>
      </c>
      <c r="S197" s="369"/>
    </row>
    <row r="198" spans="1:22" ht="26.25" customHeight="1" x14ac:dyDescent="0.25">
      <c r="A198" s="23" t="s">
        <v>178</v>
      </c>
      <c r="C198" s="362" t="s">
        <v>179</v>
      </c>
      <c r="D198" s="363"/>
      <c r="E198" s="364" t="s">
        <v>180</v>
      </c>
      <c r="F198" s="28">
        <v>132</v>
      </c>
      <c r="G198" s="292">
        <v>50</v>
      </c>
      <c r="H198" s="29">
        <v>9857.1</v>
      </c>
      <c r="I198" s="371">
        <f>H198*2</f>
        <v>19714.2</v>
      </c>
      <c r="J198" s="371">
        <f>K198*24</f>
        <v>23657.040000000001</v>
      </c>
      <c r="K198" s="77">
        <v>985.71</v>
      </c>
      <c r="L198" s="77"/>
      <c r="M198" s="365">
        <v>788.87616000000003</v>
      </c>
      <c r="N198" s="365">
        <v>145.35</v>
      </c>
      <c r="O198" s="372">
        <v>0.01</v>
      </c>
      <c r="P198" s="365">
        <v>0</v>
      </c>
      <c r="Q198" s="365"/>
      <c r="R198" s="29">
        <f t="shared" si="29"/>
        <v>10053.933840000002</v>
      </c>
      <c r="S198" s="369"/>
    </row>
    <row r="199" spans="1:22" ht="15.75" thickBot="1" x14ac:dyDescent="0.3">
      <c r="C199" s="373"/>
      <c r="D199" s="374"/>
      <c r="E199" s="375"/>
      <c r="F199" s="376"/>
      <c r="G199" s="377" t="s">
        <v>32</v>
      </c>
      <c r="H199" s="378">
        <f t="shared" ref="H199:M199" si="30">SUM(H195:H198)</f>
        <v>32770.623287671231</v>
      </c>
      <c r="I199" s="378">
        <f t="shared" si="30"/>
        <v>45821.564383561636</v>
      </c>
      <c r="J199" s="378">
        <f t="shared" si="30"/>
        <v>55945.619999999995</v>
      </c>
      <c r="K199" s="378">
        <f t="shared" si="30"/>
        <v>3365.2175000000002</v>
      </c>
      <c r="L199" s="378">
        <f t="shared" si="30"/>
        <v>0</v>
      </c>
      <c r="M199" s="378">
        <f t="shared" si="30"/>
        <v>2381.1215736986301</v>
      </c>
      <c r="N199" s="378"/>
      <c r="O199" s="378">
        <f>SUM(O195:O198)</f>
        <v>141.97072</v>
      </c>
      <c r="P199" s="378">
        <f>SUM(P195:P198)</f>
        <v>0</v>
      </c>
      <c r="Q199" s="378">
        <f>SUM(Q195:Q198)</f>
        <v>0</v>
      </c>
      <c r="R199" s="378">
        <f>SUM(R195:R198)</f>
        <v>33754.719213972603</v>
      </c>
      <c r="S199" s="357"/>
    </row>
    <row r="200" spans="1:22" x14ac:dyDescent="0.25">
      <c r="C200" s="373"/>
      <c r="D200" s="374"/>
      <c r="E200" s="375"/>
      <c r="F200" s="376"/>
      <c r="G200" s="379"/>
      <c r="H200" s="380"/>
      <c r="I200" s="380"/>
      <c r="J200" s="380"/>
      <c r="K200" s="381"/>
      <c r="L200" s="381"/>
      <c r="M200" s="380"/>
      <c r="N200" s="380"/>
      <c r="O200" s="381"/>
      <c r="P200" s="380"/>
      <c r="Q200" s="380"/>
      <c r="R200" s="380"/>
      <c r="S200" s="357"/>
    </row>
    <row r="201" spans="1:22" x14ac:dyDescent="0.25">
      <c r="C201" s="373"/>
      <c r="D201" s="374"/>
      <c r="E201" s="375"/>
      <c r="F201" s="376"/>
      <c r="G201" s="379"/>
      <c r="H201" s="380"/>
      <c r="I201" s="380"/>
      <c r="J201" s="380"/>
      <c r="K201" s="381"/>
      <c r="L201" s="381"/>
      <c r="M201" s="380"/>
      <c r="N201" s="380"/>
      <c r="O201" s="381"/>
      <c r="P201" s="380"/>
      <c r="Q201" s="380"/>
      <c r="R201" s="380"/>
      <c r="S201" s="357"/>
    </row>
    <row r="202" spans="1:22" x14ac:dyDescent="0.25">
      <c r="C202" s="373"/>
      <c r="D202" s="374"/>
      <c r="E202" s="375"/>
      <c r="F202" s="376"/>
      <c r="G202" s="379"/>
      <c r="H202" s="380"/>
      <c r="I202" s="380"/>
      <c r="J202" s="380"/>
      <c r="K202" s="381"/>
      <c r="L202" s="381"/>
      <c r="M202" s="380"/>
      <c r="N202" s="380"/>
      <c r="O202" s="381"/>
      <c r="P202" s="380"/>
      <c r="Q202" s="380"/>
      <c r="R202" s="380"/>
      <c r="S202" s="357"/>
    </row>
    <row r="203" spans="1:22" s="56" customFormat="1" ht="15.75" thickBot="1" x14ac:dyDescent="0.3">
      <c r="B203"/>
      <c r="C203" s="346"/>
      <c r="D203" s="48"/>
      <c r="E203" s="49"/>
      <c r="F203" s="50"/>
      <c r="G203"/>
      <c r="H203"/>
      <c r="I203" s="48"/>
      <c r="J203" s="48"/>
      <c r="K203" s="51"/>
      <c r="L203" s="51"/>
      <c r="M203" s="48"/>
      <c r="N203"/>
      <c r="O203" s="52"/>
      <c r="P203"/>
      <c r="Q203"/>
      <c r="R203"/>
      <c r="S203"/>
      <c r="T203" s="2"/>
      <c r="U203"/>
      <c r="V203"/>
    </row>
    <row r="204" spans="1:22" s="2" customFormat="1" x14ac:dyDescent="0.25">
      <c r="A204"/>
      <c r="B204"/>
      <c r="C204" s="53" t="s">
        <v>33</v>
      </c>
      <c r="D204" s="53"/>
      <c r="E204" s="53"/>
      <c r="F204" s="53"/>
      <c r="G204" s="53"/>
      <c r="I204" s="54"/>
      <c r="J204" s="54"/>
      <c r="K204" s="55" t="s">
        <v>34</v>
      </c>
      <c r="L204" s="55"/>
      <c r="M204" s="55"/>
      <c r="N204" s="41"/>
      <c r="O204"/>
      <c r="P204"/>
      <c r="Q204"/>
      <c r="R204" s="55" t="s">
        <v>35</v>
      </c>
      <c r="S204" s="55"/>
      <c r="U204"/>
      <c r="V204"/>
    </row>
    <row r="205" spans="1:22" s="56" customFormat="1" x14ac:dyDescent="0.25">
      <c r="B205"/>
      <c r="C205" s="53" t="s">
        <v>36</v>
      </c>
      <c r="D205" s="53"/>
      <c r="E205" s="53"/>
      <c r="F205" s="53"/>
      <c r="G205" s="53"/>
      <c r="H205" s="53" t="s">
        <v>37</v>
      </c>
      <c r="I205" s="53"/>
      <c r="J205" s="53"/>
      <c r="K205" s="53"/>
      <c r="L205" s="53"/>
      <c r="M205" s="53"/>
      <c r="N205" s="53"/>
      <c r="O205" s="53"/>
      <c r="P205"/>
      <c r="Q205"/>
      <c r="R205" s="53" t="s">
        <v>38</v>
      </c>
      <c r="S205" s="53"/>
      <c r="T205" s="2"/>
      <c r="U205"/>
      <c r="V205"/>
    </row>
    <row r="206" spans="1:22" s="56" customFormat="1" x14ac:dyDescent="0.25">
      <c r="B206"/>
      <c r="C206" s="91"/>
      <c r="D206" s="41"/>
      <c r="E206" s="58"/>
      <c r="F206" s="41"/>
      <c r="G206"/>
      <c r="H206" s="41"/>
      <c r="I206" s="41"/>
      <c r="J206" s="41"/>
      <c r="K206" s="59"/>
      <c r="L206" s="59"/>
      <c r="M206" s="41"/>
      <c r="N206" s="41"/>
      <c r="O206" s="59"/>
      <c r="P206"/>
      <c r="Q206"/>
      <c r="R206" s="41"/>
      <c r="S206" s="41"/>
      <c r="T206" s="2"/>
      <c r="U206"/>
      <c r="V206"/>
    </row>
    <row r="207" spans="1:22" s="56" customFormat="1" x14ac:dyDescent="0.25">
      <c r="B207"/>
      <c r="C207" s="91"/>
      <c r="D207" s="41"/>
      <c r="E207" s="58"/>
      <c r="F207" s="41"/>
      <c r="G207"/>
      <c r="H207" s="41"/>
      <c r="I207" s="41"/>
      <c r="J207" s="41"/>
      <c r="K207" s="59"/>
      <c r="L207" s="59"/>
      <c r="M207" s="41"/>
      <c r="N207" s="41"/>
      <c r="O207" s="59"/>
      <c r="P207"/>
      <c r="Q207"/>
      <c r="R207" s="41"/>
      <c r="S207" s="41"/>
      <c r="T207" s="2"/>
      <c r="U207"/>
      <c r="V207"/>
    </row>
    <row r="208" spans="1:22" s="56" customFormat="1" x14ac:dyDescent="0.25">
      <c r="B208"/>
      <c r="C208" s="373"/>
      <c r="D208" s="374"/>
      <c r="E208" s="375"/>
      <c r="F208" s="376"/>
      <c r="G208" s="379"/>
      <c r="H208" s="380"/>
      <c r="I208" s="380"/>
      <c r="J208" s="380"/>
      <c r="K208" s="381"/>
      <c r="L208" s="381"/>
      <c r="M208" s="380"/>
      <c r="N208" s="380"/>
      <c r="O208" s="381"/>
      <c r="P208" s="380"/>
      <c r="Q208" s="380"/>
      <c r="R208" s="380"/>
      <c r="S208" s="357"/>
      <c r="T208" s="2"/>
      <c r="U208"/>
      <c r="V208"/>
    </row>
    <row r="209" spans="1:22" s="56" customFormat="1" x14ac:dyDescent="0.25">
      <c r="B209"/>
      <c r="C209" s="373"/>
      <c r="D209" s="374"/>
      <c r="E209" s="375"/>
      <c r="F209" s="376"/>
      <c r="G209" s="379"/>
      <c r="H209" s="380"/>
      <c r="I209" s="380"/>
      <c r="J209" s="380"/>
      <c r="K209" s="381"/>
      <c r="L209" s="381"/>
      <c r="M209" s="380"/>
      <c r="N209" s="380"/>
      <c r="O209" s="381"/>
      <c r="P209" s="380"/>
      <c r="Q209" s="380"/>
      <c r="R209" s="380"/>
      <c r="S209" s="357"/>
      <c r="T209" s="2"/>
      <c r="U209"/>
      <c r="V209"/>
    </row>
    <row r="210" spans="1:22" s="56" customFormat="1" ht="29.25" x14ac:dyDescent="0.5">
      <c r="B210"/>
      <c r="C210" s="60"/>
      <c r="D210" s="60"/>
      <c r="E210" s="382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2"/>
      <c r="U210"/>
      <c r="V210"/>
    </row>
    <row r="211" spans="1:22" s="56" customFormat="1" ht="29.25" x14ac:dyDescent="0.5">
      <c r="B211"/>
      <c r="C211" s="60"/>
      <c r="D211" s="60"/>
      <c r="E211" s="382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2"/>
      <c r="U211"/>
      <c r="V211"/>
    </row>
    <row r="212" spans="1:22" s="56" customFormat="1" ht="29.25" x14ac:dyDescent="0.5">
      <c r="B212"/>
      <c r="C212" s="60"/>
      <c r="D212" s="60"/>
      <c r="E212" s="382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2"/>
      <c r="U212"/>
      <c r="V212"/>
    </row>
    <row r="213" spans="1:22" s="56" customFormat="1" ht="29.25" x14ac:dyDescent="0.5">
      <c r="B213"/>
      <c r="C213" s="60"/>
      <c r="D213" s="60"/>
      <c r="E213" s="382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2"/>
      <c r="U213"/>
      <c r="V213"/>
    </row>
    <row r="214" spans="1:22" s="56" customFormat="1" ht="29.25" x14ac:dyDescent="0.5">
      <c r="B214"/>
      <c r="C214" s="60"/>
      <c r="D214" s="60"/>
      <c r="E214" s="382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2"/>
      <c r="U214"/>
      <c r="V214"/>
    </row>
    <row r="215" spans="1:22" s="56" customFormat="1" ht="29.25" x14ac:dyDescent="0.5">
      <c r="B215"/>
      <c r="C215" s="60"/>
      <c r="D215" s="60"/>
      <c r="E215" s="382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2"/>
      <c r="U215"/>
      <c r="V215"/>
    </row>
    <row r="216" spans="1:22" s="56" customFormat="1" ht="29.25" x14ac:dyDescent="0.5">
      <c r="B216"/>
      <c r="C216" s="60"/>
      <c r="D216" s="60"/>
      <c r="E216" s="382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2"/>
      <c r="U216"/>
      <c r="V216"/>
    </row>
    <row r="217" spans="1:22" s="56" customFormat="1" ht="29.25" customHeight="1" x14ac:dyDescent="0.5">
      <c r="B217" s="1" t="s">
        <v>0</v>
      </c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2"/>
      <c r="U217"/>
      <c r="V217"/>
    </row>
    <row r="218" spans="1:22" s="56" customFormat="1" ht="23.25" x14ac:dyDescent="0.35">
      <c r="B218"/>
      <c r="C218" s="3" t="s">
        <v>1</v>
      </c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2"/>
      <c r="U218"/>
      <c r="V218"/>
    </row>
    <row r="219" spans="1:22" s="56" customFormat="1" ht="16.5" customHeight="1" x14ac:dyDescent="0.35">
      <c r="B219"/>
      <c r="C219" s="383" t="s">
        <v>2</v>
      </c>
      <c r="D219" s="384"/>
      <c r="E219" s="385"/>
      <c r="F219" s="384"/>
      <c r="G219" s="384"/>
      <c r="H219" s="384"/>
      <c r="I219" s="384"/>
      <c r="J219" s="384"/>
      <c r="K219" s="386"/>
      <c r="L219" s="386"/>
      <c r="M219" s="384"/>
      <c r="N219" s="384"/>
      <c r="O219" s="386"/>
      <c r="P219" s="384"/>
      <c r="Q219" s="384"/>
      <c r="R219" s="384"/>
      <c r="S219" s="384"/>
      <c r="T219" s="2"/>
      <c r="U219"/>
      <c r="V219"/>
    </row>
    <row r="220" spans="1:22" s="56" customFormat="1" ht="16.5" customHeight="1" x14ac:dyDescent="0.25">
      <c r="B220"/>
      <c r="C220" s="387" t="s">
        <v>181</v>
      </c>
      <c r="D220" s="387"/>
      <c r="E220" s="387"/>
      <c r="F220" s="387"/>
      <c r="G220" s="387"/>
      <c r="H220" s="387"/>
      <c r="I220" s="387"/>
      <c r="J220" s="387"/>
      <c r="K220" s="387"/>
      <c r="L220" s="387"/>
      <c r="M220" s="387"/>
      <c r="N220" s="387"/>
      <c r="O220" s="387"/>
      <c r="P220" s="387"/>
      <c r="Q220" s="387"/>
      <c r="R220" s="387"/>
      <c r="S220" s="309" t="s">
        <v>3</v>
      </c>
      <c r="T220" s="2"/>
      <c r="U220"/>
      <c r="V220"/>
    </row>
    <row r="221" spans="1:22" s="56" customFormat="1" ht="16.5" customHeight="1" x14ac:dyDescent="0.25">
      <c r="B221"/>
      <c r="C221" s="388"/>
      <c r="D221" s="388"/>
      <c r="E221" s="389"/>
      <c r="F221" s="388"/>
      <c r="G221" s="388"/>
      <c r="H221" s="388"/>
      <c r="I221" s="388"/>
      <c r="J221" s="388"/>
      <c r="K221" s="390"/>
      <c r="L221" s="390"/>
      <c r="M221" s="388"/>
      <c r="N221" s="388"/>
      <c r="O221" s="390"/>
      <c r="P221" s="388"/>
      <c r="Q221" s="388"/>
      <c r="R221" s="388"/>
      <c r="S221" s="11" t="s">
        <v>5</v>
      </c>
      <c r="T221" s="2"/>
      <c r="U221"/>
      <c r="V221"/>
    </row>
    <row r="222" spans="1:22" x14ac:dyDescent="0.25">
      <c r="C222" s="12" t="str">
        <f>C193</f>
        <v>PERIODO DEL 1 DE ENERO AL 31 DE DICIEMBRE DE 2020</v>
      </c>
      <c r="D222" s="13"/>
      <c r="E222" s="6"/>
      <c r="F222" s="391"/>
      <c r="G222" s="392"/>
      <c r="H222" s="393"/>
      <c r="I222" s="393"/>
      <c r="J222" s="393"/>
      <c r="K222" s="394"/>
      <c r="L222" s="394"/>
      <c r="M222" s="393"/>
      <c r="N222" s="393"/>
      <c r="O222" s="394"/>
      <c r="P222" s="393"/>
      <c r="Q222" s="393"/>
      <c r="R222" s="393"/>
      <c r="S222" s="14"/>
    </row>
    <row r="223" spans="1:22" ht="27" x14ac:dyDescent="0.25">
      <c r="C223" s="15" t="s">
        <v>7</v>
      </c>
      <c r="D223" s="15" t="s">
        <v>8</v>
      </c>
      <c r="E223" s="16" t="s">
        <v>9</v>
      </c>
      <c r="F223" s="15" t="s">
        <v>10</v>
      </c>
      <c r="G223" s="15" t="s">
        <v>11</v>
      </c>
      <c r="H223" s="15" t="s">
        <v>12</v>
      </c>
      <c r="I223" s="15"/>
      <c r="J223" s="15"/>
      <c r="K223" s="18" t="s">
        <v>13</v>
      </c>
      <c r="L223" s="19" t="s">
        <v>14</v>
      </c>
      <c r="M223" s="15" t="s">
        <v>15</v>
      </c>
      <c r="N223" s="20" t="s">
        <v>16</v>
      </c>
      <c r="O223" s="20" t="s">
        <v>41</v>
      </c>
      <c r="P223" s="21" t="s">
        <v>18</v>
      </c>
      <c r="Q223" s="21" t="s">
        <v>19</v>
      </c>
      <c r="R223" s="22" t="s">
        <v>20</v>
      </c>
      <c r="S223" s="15" t="s">
        <v>21</v>
      </c>
    </row>
    <row r="224" spans="1:22" ht="26.25" customHeight="1" x14ac:dyDescent="0.25">
      <c r="A224" s="23" t="s">
        <v>182</v>
      </c>
      <c r="C224" s="339" t="s">
        <v>183</v>
      </c>
      <c r="D224" s="336"/>
      <c r="E224" s="337" t="s">
        <v>184</v>
      </c>
      <c r="F224" s="28">
        <v>132</v>
      </c>
      <c r="G224" s="292">
        <v>50</v>
      </c>
      <c r="H224" s="29">
        <v>10341.5</v>
      </c>
      <c r="I224" s="29"/>
      <c r="J224" s="29"/>
      <c r="K224" s="77">
        <v>1034.1500000000001</v>
      </c>
      <c r="L224" s="77"/>
      <c r="M224" s="81">
        <v>841.57888000000082</v>
      </c>
      <c r="N224" s="81">
        <v>125.1</v>
      </c>
      <c r="O224" s="82">
        <v>0.01</v>
      </c>
      <c r="P224" s="81">
        <v>0</v>
      </c>
      <c r="Q224" s="81"/>
      <c r="R224" s="29">
        <f t="shared" ref="R224:R227" si="31">+H224+K224-M224-Q224</f>
        <v>10534.071119999999</v>
      </c>
      <c r="S224" s="338"/>
    </row>
    <row r="225" spans="1:21" ht="26.25" customHeight="1" x14ac:dyDescent="0.25">
      <c r="A225" s="23" t="s">
        <v>185</v>
      </c>
      <c r="C225" s="36" t="s">
        <v>186</v>
      </c>
      <c r="D225" s="395" t="s">
        <v>187</v>
      </c>
      <c r="E225" s="337" t="s">
        <v>188</v>
      </c>
      <c r="F225" s="28">
        <v>132</v>
      </c>
      <c r="G225" s="292">
        <v>50</v>
      </c>
      <c r="H225" s="29">
        <v>14349.225000000002</v>
      </c>
      <c r="I225" s="29">
        <f>H225*2</f>
        <v>28698.450000000004</v>
      </c>
      <c r="J225" s="29">
        <f>K225*24</f>
        <v>34438.14</v>
      </c>
      <c r="K225" s="77">
        <v>1434.9225000000001</v>
      </c>
      <c r="L225" s="77"/>
      <c r="M225" s="29">
        <v>2127.9189119999996</v>
      </c>
      <c r="N225" s="29">
        <v>0</v>
      </c>
      <c r="O225" s="30">
        <v>0</v>
      </c>
      <c r="P225" s="29">
        <v>0</v>
      </c>
      <c r="Q225" s="29"/>
      <c r="R225" s="29">
        <f t="shared" si="31"/>
        <v>13656.228588000004</v>
      </c>
      <c r="S225" s="29"/>
      <c r="T225" s="396"/>
      <c r="U225" s="397"/>
    </row>
    <row r="226" spans="1:21" ht="26.25" customHeight="1" x14ac:dyDescent="0.25">
      <c r="A226" s="23" t="s">
        <v>189</v>
      </c>
      <c r="C226" s="339" t="s">
        <v>190</v>
      </c>
      <c r="D226" s="336"/>
      <c r="E226" s="337" t="s">
        <v>188</v>
      </c>
      <c r="F226" s="28">
        <v>132</v>
      </c>
      <c r="G226" s="292">
        <v>50</v>
      </c>
      <c r="H226" s="29">
        <v>10475.1</v>
      </c>
      <c r="I226" s="29">
        <f>H226*2</f>
        <v>20950.2</v>
      </c>
      <c r="J226" s="29">
        <f>K226*24</f>
        <v>25140.239999999998</v>
      </c>
      <c r="K226" s="77">
        <v>1047.51</v>
      </c>
      <c r="L226" s="77"/>
      <c r="M226" s="81">
        <v>856.11455999999998</v>
      </c>
      <c r="N226" s="81">
        <v>125.1</v>
      </c>
      <c r="O226" s="82">
        <v>0.01</v>
      </c>
      <c r="P226" s="81">
        <v>0</v>
      </c>
      <c r="Q226" s="81"/>
      <c r="R226" s="29">
        <f t="shared" si="31"/>
        <v>10666.495440000001</v>
      </c>
      <c r="S226" s="338"/>
      <c r="T226" s="398"/>
    </row>
    <row r="227" spans="1:21" ht="26.25" customHeight="1" x14ac:dyDescent="0.25">
      <c r="A227" s="23" t="s">
        <v>189</v>
      </c>
      <c r="C227" s="339" t="s">
        <v>191</v>
      </c>
      <c r="D227" s="336"/>
      <c r="E227" s="337" t="s">
        <v>192</v>
      </c>
      <c r="F227" s="28">
        <v>132</v>
      </c>
      <c r="G227" s="292">
        <v>4.1100000000000003</v>
      </c>
      <c r="H227" s="29">
        <v>947.05479452054783</v>
      </c>
      <c r="I227" s="29">
        <f>H227*2</f>
        <v>1894.1095890410957</v>
      </c>
      <c r="J227" s="29">
        <f>K227*24</f>
        <v>0</v>
      </c>
      <c r="K227" s="77"/>
      <c r="L227" s="77"/>
      <c r="M227" s="81"/>
      <c r="N227" s="81">
        <v>125.1</v>
      </c>
      <c r="O227" s="82">
        <v>0.01</v>
      </c>
      <c r="P227" s="81">
        <v>0</v>
      </c>
      <c r="Q227" s="81"/>
      <c r="R227" s="29">
        <f t="shared" si="31"/>
        <v>947.05479452054783</v>
      </c>
      <c r="S227" s="338"/>
      <c r="T227" s="398"/>
    </row>
    <row r="228" spans="1:21" ht="15.75" thickBot="1" x14ac:dyDescent="0.3">
      <c r="C228" s="399"/>
      <c r="D228" s="392"/>
      <c r="E228" s="400"/>
      <c r="F228" s="401"/>
      <c r="G228" s="377" t="s">
        <v>32</v>
      </c>
      <c r="H228" s="402">
        <f>SUM(H224:H227)</f>
        <v>36112.879794520552</v>
      </c>
      <c r="I228" s="402">
        <f t="shared" ref="I228:R228" si="32">SUM(I224:I227)</f>
        <v>51542.759589041103</v>
      </c>
      <c r="J228" s="402">
        <f t="shared" si="32"/>
        <v>59578.38</v>
      </c>
      <c r="K228" s="402">
        <f t="shared" si="32"/>
        <v>3516.5825000000004</v>
      </c>
      <c r="L228" s="402">
        <f t="shared" si="32"/>
        <v>0</v>
      </c>
      <c r="M228" s="402">
        <f>SUM(M224:M227)</f>
        <v>3825.6123520000006</v>
      </c>
      <c r="N228" s="402">
        <f t="shared" si="32"/>
        <v>375.29999999999995</v>
      </c>
      <c r="O228" s="402">
        <f t="shared" si="32"/>
        <v>0.03</v>
      </c>
      <c r="P228" s="402">
        <f t="shared" si="32"/>
        <v>0</v>
      </c>
      <c r="Q228" s="402">
        <f t="shared" si="32"/>
        <v>0</v>
      </c>
      <c r="R228" s="402">
        <f t="shared" si="32"/>
        <v>35803.849942520552</v>
      </c>
      <c r="S228" s="392"/>
      <c r="T228" s="398"/>
    </row>
    <row r="229" spans="1:21" x14ac:dyDescent="0.25">
      <c r="C229" s="399"/>
      <c r="D229" s="392"/>
      <c r="E229" s="400"/>
      <c r="F229" s="401"/>
      <c r="G229" s="379"/>
      <c r="H229" s="403"/>
      <c r="I229" s="403"/>
      <c r="J229" s="403"/>
      <c r="K229" s="404"/>
      <c r="L229" s="404"/>
      <c r="M229" s="403"/>
      <c r="N229" s="403"/>
      <c r="O229" s="404"/>
      <c r="P229" s="403"/>
      <c r="Q229" s="403"/>
      <c r="R229" s="403"/>
      <c r="S229" s="392"/>
      <c r="T229" s="398"/>
    </row>
    <row r="230" spans="1:21" x14ac:dyDescent="0.25">
      <c r="D230" t="s">
        <v>39</v>
      </c>
      <c r="F230" s="41"/>
      <c r="T230" s="398"/>
    </row>
    <row r="231" spans="1:21" ht="15.75" x14ac:dyDescent="0.25">
      <c r="C231" s="245" t="s">
        <v>193</v>
      </c>
      <c r="D231" s="245"/>
      <c r="E231" s="245"/>
      <c r="F231" s="245"/>
      <c r="G231" s="245"/>
      <c r="H231" s="245"/>
      <c r="I231" s="245"/>
      <c r="J231" s="245"/>
      <c r="K231" s="245"/>
      <c r="L231" s="245"/>
      <c r="M231" s="245"/>
      <c r="N231" s="245"/>
      <c r="O231" s="245"/>
      <c r="P231" s="245"/>
      <c r="Q231" s="245"/>
      <c r="R231" s="245"/>
      <c r="S231" s="405"/>
      <c r="T231" s="398"/>
    </row>
    <row r="232" spans="1:21" x14ac:dyDescent="0.25">
      <c r="C232" s="12" t="str">
        <f>C222</f>
        <v>PERIODO DEL 1 DE ENERO AL 31 DE DICIEMBRE DE 2020</v>
      </c>
      <c r="D232" s="13"/>
      <c r="E232" s="6"/>
      <c r="F232" s="246"/>
      <c r="G232" s="247"/>
      <c r="H232" s="222"/>
      <c r="I232" s="222"/>
      <c r="J232" s="222"/>
      <c r="K232" s="223"/>
      <c r="L232" s="223"/>
      <c r="M232" s="222"/>
      <c r="N232" s="222"/>
      <c r="O232" s="223"/>
      <c r="P232" s="222"/>
      <c r="Q232" s="222"/>
      <c r="R232" s="222"/>
      <c r="S232" s="247"/>
      <c r="T232" s="398"/>
    </row>
    <row r="233" spans="1:21" ht="27" x14ac:dyDescent="0.25">
      <c r="C233" s="15" t="s">
        <v>7</v>
      </c>
      <c r="D233" s="15" t="s">
        <v>8</v>
      </c>
      <c r="E233" s="16" t="s">
        <v>9</v>
      </c>
      <c r="F233" s="15" t="s">
        <v>10</v>
      </c>
      <c r="G233" s="15" t="s">
        <v>11</v>
      </c>
      <c r="H233" s="15" t="s">
        <v>12</v>
      </c>
      <c r="I233" s="15"/>
      <c r="J233" s="15"/>
      <c r="K233" s="18" t="s">
        <v>13</v>
      </c>
      <c r="L233" s="19" t="s">
        <v>14</v>
      </c>
      <c r="M233" s="15" t="s">
        <v>15</v>
      </c>
      <c r="N233" s="20" t="s">
        <v>16</v>
      </c>
      <c r="O233" s="20" t="s">
        <v>41</v>
      </c>
      <c r="P233" s="21" t="s">
        <v>18</v>
      </c>
      <c r="Q233" s="21" t="s">
        <v>19</v>
      </c>
      <c r="R233" s="22" t="s">
        <v>20</v>
      </c>
      <c r="S233" s="15" t="s">
        <v>21</v>
      </c>
    </row>
    <row r="234" spans="1:21" ht="25.5" customHeight="1" x14ac:dyDescent="0.25">
      <c r="A234" s="23" t="s">
        <v>194</v>
      </c>
      <c r="C234" s="36" t="s">
        <v>195</v>
      </c>
      <c r="D234" s="406"/>
      <c r="E234" s="248" t="s">
        <v>196</v>
      </c>
      <c r="F234" s="28">
        <v>132</v>
      </c>
      <c r="G234" s="195">
        <v>50</v>
      </c>
      <c r="H234" s="29">
        <v>10341.5</v>
      </c>
      <c r="I234" s="29"/>
      <c r="J234" s="29"/>
      <c r="K234" s="77">
        <v>1034.1500000000001</v>
      </c>
      <c r="L234" s="77"/>
      <c r="M234" s="81">
        <v>841.57888000000082</v>
      </c>
      <c r="N234" s="81">
        <v>125.1</v>
      </c>
      <c r="O234" s="82">
        <v>0.01</v>
      </c>
      <c r="P234" s="81">
        <v>0</v>
      </c>
      <c r="Q234" s="81"/>
      <c r="R234" s="29">
        <f t="shared" ref="R234:R235" si="33">+H234+K234-M234-Q234</f>
        <v>10534.071119999999</v>
      </c>
      <c r="S234" s="406"/>
    </row>
    <row r="235" spans="1:21" ht="25.5" customHeight="1" x14ac:dyDescent="0.25">
      <c r="A235" s="23" t="s">
        <v>197</v>
      </c>
      <c r="C235" s="36" t="s">
        <v>198</v>
      </c>
      <c r="D235" s="406"/>
      <c r="E235" s="248" t="s">
        <v>199</v>
      </c>
      <c r="F235" s="28">
        <v>132</v>
      </c>
      <c r="G235" s="195">
        <v>50</v>
      </c>
      <c r="H235" s="29">
        <v>7537.9000000000005</v>
      </c>
      <c r="I235" s="29"/>
      <c r="J235" s="29"/>
      <c r="K235" s="77">
        <v>753.79000000000008</v>
      </c>
      <c r="L235" s="77"/>
      <c r="M235" s="81">
        <v>536.54719999999986</v>
      </c>
      <c r="N235" s="81">
        <v>174.75</v>
      </c>
      <c r="O235" s="82">
        <v>42.741759999999971</v>
      </c>
      <c r="P235" s="29">
        <v>0</v>
      </c>
      <c r="Q235" s="29"/>
      <c r="R235" s="29">
        <f t="shared" si="33"/>
        <v>7755.1428000000005</v>
      </c>
      <c r="S235" s="406"/>
    </row>
    <row r="236" spans="1:21" ht="20.25" customHeight="1" thickBot="1" x14ac:dyDescent="0.3">
      <c r="C236" s="399"/>
      <c r="D236" s="392"/>
      <c r="E236" s="400"/>
      <c r="F236" s="401"/>
      <c r="G236" s="377" t="s">
        <v>32</v>
      </c>
      <c r="H236" s="402">
        <f>SUM(H234:H235)</f>
        <v>17879.400000000001</v>
      </c>
      <c r="I236" s="402">
        <f t="shared" ref="I236:R236" si="34">SUM(I234:I235)</f>
        <v>0</v>
      </c>
      <c r="J236" s="402">
        <f t="shared" si="34"/>
        <v>0</v>
      </c>
      <c r="K236" s="402">
        <f t="shared" si="34"/>
        <v>1787.94</v>
      </c>
      <c r="L236" s="402">
        <f t="shared" si="34"/>
        <v>0</v>
      </c>
      <c r="M236" s="402">
        <f t="shared" si="34"/>
        <v>1378.1260800000007</v>
      </c>
      <c r="N236" s="402"/>
      <c r="O236" s="402">
        <f t="shared" si="34"/>
        <v>42.751759999999969</v>
      </c>
      <c r="P236" s="402">
        <f t="shared" si="34"/>
        <v>0</v>
      </c>
      <c r="Q236" s="402">
        <f t="shared" si="34"/>
        <v>0</v>
      </c>
      <c r="R236" s="402">
        <f t="shared" si="34"/>
        <v>18289.213919999998</v>
      </c>
      <c r="S236" s="392"/>
      <c r="T236" s="398"/>
    </row>
    <row r="237" spans="1:21" ht="20.25" customHeight="1" x14ac:dyDescent="0.25">
      <c r="C237" s="399"/>
      <c r="D237" s="392"/>
      <c r="E237" s="400"/>
      <c r="F237" s="401"/>
      <c r="G237" s="379"/>
      <c r="H237" s="403"/>
      <c r="I237" s="403"/>
      <c r="J237" s="403"/>
      <c r="K237" s="404"/>
      <c r="L237" s="404"/>
      <c r="M237" s="403"/>
      <c r="N237" s="403"/>
      <c r="O237" s="404"/>
      <c r="P237" s="403"/>
      <c r="Q237" s="403"/>
      <c r="R237" s="403"/>
      <c r="S237" s="392"/>
      <c r="T237" s="398"/>
    </row>
    <row r="238" spans="1:21" ht="20.25" customHeight="1" x14ac:dyDescent="0.25">
      <c r="C238" s="245" t="s">
        <v>200</v>
      </c>
      <c r="D238" s="245"/>
      <c r="E238" s="245"/>
      <c r="F238" s="245"/>
      <c r="G238" s="245"/>
      <c r="H238" s="245"/>
      <c r="I238" s="245"/>
      <c r="J238" s="245"/>
      <c r="K238" s="245"/>
      <c r="L238" s="245"/>
      <c r="M238" s="245"/>
      <c r="N238" s="245"/>
      <c r="O238" s="245"/>
      <c r="P238" s="245"/>
      <c r="Q238" s="245"/>
      <c r="R238" s="245"/>
      <c r="S238" s="405"/>
      <c r="T238" s="398"/>
    </row>
    <row r="239" spans="1:21" ht="20.25" customHeight="1" x14ac:dyDescent="0.25">
      <c r="C239" s="12" t="str">
        <f>C232</f>
        <v>PERIODO DEL 1 DE ENERO AL 31 DE DICIEMBRE DE 2020</v>
      </c>
      <c r="D239" s="13"/>
      <c r="E239" s="6"/>
      <c r="F239" s="246"/>
      <c r="G239" s="247"/>
      <c r="H239" s="222"/>
      <c r="I239" s="222"/>
      <c r="J239" s="222"/>
      <c r="K239" s="223"/>
      <c r="L239" s="223"/>
      <c r="M239" s="222"/>
      <c r="N239" s="222"/>
      <c r="O239" s="223"/>
      <c r="P239" s="222"/>
      <c r="Q239" s="222"/>
      <c r="R239" s="222"/>
      <c r="S239" s="247"/>
      <c r="T239" s="398"/>
    </row>
    <row r="240" spans="1:21" ht="27" x14ac:dyDescent="0.25">
      <c r="C240" s="15" t="s">
        <v>7</v>
      </c>
      <c r="D240" s="15" t="s">
        <v>8</v>
      </c>
      <c r="E240" s="16" t="s">
        <v>9</v>
      </c>
      <c r="F240" s="15" t="s">
        <v>10</v>
      </c>
      <c r="G240" s="15" t="s">
        <v>11</v>
      </c>
      <c r="H240" s="15" t="s">
        <v>12</v>
      </c>
      <c r="I240" s="15"/>
      <c r="J240" s="15"/>
      <c r="K240" s="18" t="s">
        <v>13</v>
      </c>
      <c r="L240" s="19" t="s">
        <v>14</v>
      </c>
      <c r="M240" s="15" t="s">
        <v>15</v>
      </c>
      <c r="N240" s="20" t="s">
        <v>16</v>
      </c>
      <c r="O240" s="20" t="s">
        <v>41</v>
      </c>
      <c r="P240" s="21" t="s">
        <v>18</v>
      </c>
      <c r="Q240" s="21" t="s">
        <v>19</v>
      </c>
      <c r="R240" s="22" t="s">
        <v>20</v>
      </c>
      <c r="S240" s="15" t="s">
        <v>21</v>
      </c>
    </row>
    <row r="241" spans="1:22" ht="26.25" customHeight="1" x14ac:dyDescent="0.25">
      <c r="A241" s="23" t="s">
        <v>201</v>
      </c>
      <c r="C241" s="25" t="s">
        <v>202</v>
      </c>
      <c r="D241" s="26"/>
      <c r="E241" s="27" t="s">
        <v>203</v>
      </c>
      <c r="F241" s="28">
        <v>132</v>
      </c>
      <c r="G241" s="195">
        <v>50</v>
      </c>
      <c r="H241" s="29">
        <v>10341.5</v>
      </c>
      <c r="I241" s="249"/>
      <c r="J241" s="249"/>
      <c r="K241" s="77">
        <v>1034.1500000000001</v>
      </c>
      <c r="L241" s="77"/>
      <c r="M241" s="81">
        <v>841.58</v>
      </c>
      <c r="N241" s="81">
        <v>125.1</v>
      </c>
      <c r="O241" s="82">
        <v>0.01</v>
      </c>
      <c r="P241" s="81">
        <v>0</v>
      </c>
      <c r="Q241" s="81"/>
      <c r="R241" s="29">
        <f>+H241+K241-M241-Q241</f>
        <v>10534.07</v>
      </c>
      <c r="S241" s="406"/>
    </row>
    <row r="242" spans="1:22" ht="26.25" customHeight="1" x14ac:dyDescent="0.25">
      <c r="A242" s="23"/>
      <c r="C242" s="36"/>
      <c r="D242" s="406"/>
      <c r="E242" s="248"/>
      <c r="F242" s="123"/>
      <c r="G242" s="195"/>
      <c r="H242" s="29"/>
      <c r="I242" s="29"/>
      <c r="J242" s="29"/>
      <c r="K242" s="77"/>
      <c r="L242" s="77"/>
      <c r="M242" s="81"/>
      <c r="N242" s="81"/>
      <c r="O242" s="82"/>
      <c r="P242" s="29"/>
      <c r="Q242" s="29"/>
      <c r="R242" s="29"/>
      <c r="S242" s="33"/>
    </row>
    <row r="243" spans="1:22" ht="20.25" customHeight="1" thickBot="1" x14ac:dyDescent="0.3">
      <c r="C243" s="399"/>
      <c r="D243" s="392"/>
      <c r="E243" s="400"/>
      <c r="F243" s="401"/>
      <c r="G243" s="255" t="s">
        <v>32</v>
      </c>
      <c r="H243" s="232">
        <f>SUM(H241:H242)</f>
        <v>10341.5</v>
      </c>
      <c r="I243" s="232">
        <f t="shared" ref="I243:R243" si="35">SUM(I241:I242)</f>
        <v>0</v>
      </c>
      <c r="J243" s="232">
        <f t="shared" si="35"/>
        <v>0</v>
      </c>
      <c r="K243" s="232">
        <f t="shared" si="35"/>
        <v>1034.1500000000001</v>
      </c>
      <c r="L243" s="232">
        <f t="shared" si="35"/>
        <v>0</v>
      </c>
      <c r="M243" s="232">
        <f t="shared" si="35"/>
        <v>841.58</v>
      </c>
      <c r="N243" s="232"/>
      <c r="O243" s="232">
        <f t="shared" si="35"/>
        <v>0.01</v>
      </c>
      <c r="P243" s="232">
        <f t="shared" si="35"/>
        <v>0</v>
      </c>
      <c r="Q243" s="232">
        <f t="shared" si="35"/>
        <v>0</v>
      </c>
      <c r="R243" s="232">
        <f t="shared" si="35"/>
        <v>10534.07</v>
      </c>
      <c r="S243" s="392"/>
      <c r="T243" s="398"/>
    </row>
    <row r="244" spans="1:22" ht="20.25" customHeight="1" x14ac:dyDescent="0.25">
      <c r="C244" s="399"/>
      <c r="D244" s="392"/>
      <c r="E244" s="400"/>
      <c r="F244" s="401"/>
      <c r="G244" s="379"/>
      <c r="H244" s="403"/>
      <c r="I244" s="403"/>
      <c r="J244" s="403"/>
      <c r="K244" s="404"/>
      <c r="L244" s="404"/>
      <c r="M244" s="403"/>
      <c r="N244" s="403"/>
      <c r="O244" s="404"/>
      <c r="P244" s="403"/>
      <c r="Q244" s="403"/>
      <c r="R244" s="403"/>
      <c r="S244" s="392"/>
      <c r="T244" s="398"/>
    </row>
    <row r="245" spans="1:22" ht="20.25" customHeight="1" thickBot="1" x14ac:dyDescent="0.3">
      <c r="C245" s="346"/>
      <c r="D245" s="48"/>
      <c r="E245" s="49"/>
      <c r="F245" s="50"/>
      <c r="I245" s="48"/>
      <c r="J245" s="48"/>
      <c r="K245" s="51"/>
      <c r="L245" s="51"/>
      <c r="M245" s="48"/>
      <c r="T245" s="398"/>
    </row>
    <row r="246" spans="1:22" s="2" customFormat="1" x14ac:dyDescent="0.25">
      <c r="A246"/>
      <c r="B246"/>
      <c r="C246" s="53" t="s">
        <v>33</v>
      </c>
      <c r="D246" s="53"/>
      <c r="E246" s="53"/>
      <c r="F246" s="53"/>
      <c r="G246" s="53"/>
      <c r="I246" s="54"/>
      <c r="J246" s="54"/>
      <c r="K246" s="55" t="s">
        <v>34</v>
      </c>
      <c r="L246" s="55"/>
      <c r="M246" s="55"/>
      <c r="N246" s="41"/>
      <c r="O246"/>
      <c r="P246"/>
      <c r="Q246"/>
      <c r="R246" s="55" t="s">
        <v>35</v>
      </c>
      <c r="S246" s="55"/>
      <c r="U246"/>
      <c r="V246"/>
    </row>
    <row r="247" spans="1:22" s="56" customFormat="1" x14ac:dyDescent="0.25">
      <c r="B247"/>
      <c r="C247" s="53" t="s">
        <v>36</v>
      </c>
      <c r="D247" s="53"/>
      <c r="E247" s="53"/>
      <c r="F247" s="53"/>
      <c r="G247" s="53"/>
      <c r="H247" s="53" t="s">
        <v>37</v>
      </c>
      <c r="I247" s="53"/>
      <c r="J247" s="53"/>
      <c r="K247" s="53"/>
      <c r="L247" s="53"/>
      <c r="M247" s="53"/>
      <c r="N247" s="53"/>
      <c r="O247" s="53"/>
      <c r="P247"/>
      <c r="Q247"/>
      <c r="R247" s="53" t="s">
        <v>38</v>
      </c>
      <c r="S247" s="53"/>
      <c r="T247" s="2"/>
      <c r="U247"/>
      <c r="V247"/>
    </row>
    <row r="248" spans="1:22" ht="27" customHeight="1" x14ac:dyDescent="0.5">
      <c r="C248" s="1" t="s">
        <v>0</v>
      </c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398"/>
    </row>
    <row r="249" spans="1:22" ht="20.25" customHeight="1" x14ac:dyDescent="0.35">
      <c r="C249" s="3" t="s">
        <v>1</v>
      </c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98"/>
    </row>
    <row r="250" spans="1:22" ht="20.25" customHeight="1" x14ac:dyDescent="0.35">
      <c r="D250" s="384"/>
      <c r="R250" s="384"/>
      <c r="S250" s="384"/>
      <c r="T250" s="398"/>
    </row>
    <row r="251" spans="1:22" ht="20.25" customHeight="1" x14ac:dyDescent="0.25">
      <c r="C251" s="383" t="s">
        <v>2</v>
      </c>
      <c r="D251" s="312"/>
      <c r="E251" s="6"/>
      <c r="F251" s="391"/>
      <c r="G251" s="392"/>
      <c r="H251" s="393"/>
      <c r="I251" s="393"/>
      <c r="J251" s="393"/>
      <c r="K251" s="394"/>
      <c r="L251" s="394"/>
      <c r="M251" s="393"/>
      <c r="N251" s="393"/>
      <c r="O251" s="394"/>
      <c r="P251" s="393"/>
      <c r="Q251" s="393"/>
      <c r="R251" s="393"/>
      <c r="S251" s="309" t="s">
        <v>3</v>
      </c>
      <c r="T251" s="398"/>
    </row>
    <row r="252" spans="1:22" ht="20.25" customHeight="1" x14ac:dyDescent="0.25">
      <c r="C252" s="405" t="s">
        <v>204</v>
      </c>
      <c r="D252" s="405"/>
      <c r="E252" s="245" t="s">
        <v>205</v>
      </c>
      <c r="F252" s="245"/>
      <c r="G252" s="245"/>
      <c r="H252" s="245"/>
      <c r="I252" s="245"/>
      <c r="J252" s="245"/>
      <c r="K252" s="245"/>
      <c r="L252" s="245"/>
      <c r="M252" s="245"/>
      <c r="N252" s="245"/>
      <c r="O252" s="245"/>
      <c r="P252" s="245"/>
      <c r="Q252" s="245"/>
      <c r="R252" s="405"/>
      <c r="S252" s="11" t="s">
        <v>5</v>
      </c>
      <c r="T252" s="398"/>
    </row>
    <row r="253" spans="1:22" ht="20.25" customHeight="1" x14ac:dyDescent="0.25">
      <c r="C253" s="12" t="str">
        <f>C222</f>
        <v>PERIODO DEL 1 DE ENERO AL 31 DE DICIEMBRE DE 2020</v>
      </c>
      <c r="D253" s="13"/>
      <c r="E253" s="6"/>
      <c r="F253" s="246"/>
      <c r="G253" s="247"/>
      <c r="H253" s="222"/>
      <c r="I253" s="222"/>
      <c r="J253" s="222"/>
      <c r="K253" s="223"/>
      <c r="L253" s="223"/>
      <c r="M253" s="222"/>
      <c r="N253" s="222"/>
      <c r="O253" s="223"/>
      <c r="P253" s="222"/>
      <c r="Q253" s="222"/>
      <c r="R253" s="222"/>
      <c r="S253" s="14"/>
      <c r="T253" s="398"/>
    </row>
    <row r="254" spans="1:22" ht="27" x14ac:dyDescent="0.25">
      <c r="C254" s="15" t="s">
        <v>7</v>
      </c>
      <c r="D254" s="15" t="s">
        <v>8</v>
      </c>
      <c r="E254" s="16" t="s">
        <v>9</v>
      </c>
      <c r="F254" s="15" t="s">
        <v>10</v>
      </c>
      <c r="G254" s="15" t="s">
        <v>11</v>
      </c>
      <c r="H254" s="15" t="s">
        <v>12</v>
      </c>
      <c r="I254" s="15"/>
      <c r="J254" s="15"/>
      <c r="K254" s="18" t="s">
        <v>13</v>
      </c>
      <c r="L254" s="19" t="s">
        <v>14</v>
      </c>
      <c r="M254" s="15" t="s">
        <v>15</v>
      </c>
      <c r="N254" s="20" t="s">
        <v>16</v>
      </c>
      <c r="O254" s="20" t="s">
        <v>41</v>
      </c>
      <c r="P254" s="21" t="s">
        <v>18</v>
      </c>
      <c r="Q254" s="21" t="s">
        <v>19</v>
      </c>
      <c r="R254" s="22" t="s">
        <v>20</v>
      </c>
      <c r="S254" s="15" t="s">
        <v>21</v>
      </c>
    </row>
    <row r="255" spans="1:22" ht="26.25" customHeight="1" x14ac:dyDescent="0.25">
      <c r="A255" s="23" t="s">
        <v>206</v>
      </c>
      <c r="C255" s="36" t="s">
        <v>207</v>
      </c>
      <c r="D255" s="99"/>
      <c r="E255" s="248" t="s">
        <v>208</v>
      </c>
      <c r="F255" s="28">
        <v>132</v>
      </c>
      <c r="G255" s="195">
        <v>50</v>
      </c>
      <c r="H255" s="29">
        <v>10341.5</v>
      </c>
      <c r="I255" s="249"/>
      <c r="J255" s="249"/>
      <c r="K255" s="77">
        <v>1034.1500000000001</v>
      </c>
      <c r="L255" s="77"/>
      <c r="M255" s="81">
        <v>841.58</v>
      </c>
      <c r="N255" s="81">
        <v>125.1</v>
      </c>
      <c r="O255" s="82">
        <v>0.01</v>
      </c>
      <c r="P255" s="81">
        <v>0</v>
      </c>
      <c r="Q255" s="81"/>
      <c r="R255" s="29">
        <f>+H255+K255-M255-Q255</f>
        <v>10534.07</v>
      </c>
      <c r="S255" s="251"/>
    </row>
    <row r="256" spans="1:22" ht="15.75" thickBot="1" x14ac:dyDescent="0.3">
      <c r="C256" s="252"/>
      <c r="D256" s="247"/>
      <c r="E256" s="253"/>
      <c r="F256" s="254"/>
      <c r="G256" s="255" t="s">
        <v>32</v>
      </c>
      <c r="H256" s="232">
        <f t="shared" ref="H256:R256" si="36">SUM(H255:H255)</f>
        <v>10341.5</v>
      </c>
      <c r="I256" s="232">
        <f t="shared" si="36"/>
        <v>0</v>
      </c>
      <c r="J256" s="232">
        <f t="shared" si="36"/>
        <v>0</v>
      </c>
      <c r="K256" s="232">
        <f t="shared" si="36"/>
        <v>1034.1500000000001</v>
      </c>
      <c r="L256" s="232">
        <f t="shared" si="36"/>
        <v>0</v>
      </c>
      <c r="M256" s="232">
        <f t="shared" si="36"/>
        <v>841.58</v>
      </c>
      <c r="N256" s="232"/>
      <c r="O256" s="232">
        <f t="shared" si="36"/>
        <v>0.01</v>
      </c>
      <c r="P256" s="232">
        <f t="shared" si="36"/>
        <v>0</v>
      </c>
      <c r="Q256" s="232">
        <f t="shared" si="36"/>
        <v>0</v>
      </c>
      <c r="R256" s="232">
        <f t="shared" si="36"/>
        <v>10534.07</v>
      </c>
      <c r="S256" s="403"/>
      <c r="T256" s="398"/>
    </row>
    <row r="257" spans="1:22" x14ac:dyDescent="0.25">
      <c r="C257" s="91"/>
      <c r="F257" s="41"/>
      <c r="T257" s="398"/>
    </row>
    <row r="258" spans="1:22" x14ac:dyDescent="0.25">
      <c r="C258" s="91"/>
      <c r="F258" s="41"/>
      <c r="T258" s="398"/>
    </row>
    <row r="259" spans="1:22" ht="15.75" x14ac:dyDescent="0.25">
      <c r="C259" s="245" t="s">
        <v>209</v>
      </c>
      <c r="D259" s="245"/>
      <c r="E259" s="245"/>
      <c r="F259" s="245"/>
      <c r="G259" s="245"/>
      <c r="H259" s="245"/>
      <c r="I259" s="245"/>
      <c r="J259" s="245"/>
      <c r="K259" s="245"/>
      <c r="L259" s="245"/>
      <c r="M259" s="245"/>
      <c r="N259" s="245"/>
      <c r="O259" s="245"/>
      <c r="P259" s="245"/>
      <c r="Q259" s="245"/>
      <c r="R259" s="245"/>
      <c r="S259" s="407" t="s">
        <v>3</v>
      </c>
      <c r="T259" s="398"/>
    </row>
    <row r="260" spans="1:22" ht="15.75" x14ac:dyDescent="0.25">
      <c r="C260" s="408"/>
      <c r="D260" s="408"/>
      <c r="E260" s="409"/>
      <c r="F260" s="408"/>
      <c r="G260" s="408"/>
      <c r="H260" s="408"/>
      <c r="I260" s="408"/>
      <c r="J260" s="408"/>
      <c r="K260" s="410"/>
      <c r="L260" s="410"/>
      <c r="M260" s="408"/>
      <c r="N260" s="408"/>
      <c r="O260" s="410"/>
      <c r="P260" s="408"/>
      <c r="Q260" s="408"/>
      <c r="R260" s="408"/>
      <c r="S260" s="11" t="s">
        <v>5</v>
      </c>
      <c r="T260" s="398"/>
    </row>
    <row r="261" spans="1:22" x14ac:dyDescent="0.25">
      <c r="C261" s="12" t="str">
        <f>C232</f>
        <v>PERIODO DEL 1 DE ENERO AL 31 DE DICIEMBRE DE 2020</v>
      </c>
      <c r="D261" s="13"/>
      <c r="E261" s="6"/>
      <c r="F261" s="246"/>
      <c r="G261" s="247"/>
      <c r="H261" s="222"/>
      <c r="I261" s="222"/>
      <c r="J261" s="222"/>
      <c r="K261" s="223"/>
      <c r="L261" s="223"/>
      <c r="M261" s="222"/>
      <c r="N261" s="222"/>
      <c r="O261" s="223"/>
      <c r="P261" s="222"/>
      <c r="Q261" s="222"/>
      <c r="R261" s="222"/>
      <c r="S261" s="14"/>
      <c r="T261" s="398"/>
    </row>
    <row r="262" spans="1:22" ht="27" x14ac:dyDescent="0.25">
      <c r="C262" s="15" t="s">
        <v>7</v>
      </c>
      <c r="D262" s="15" t="s">
        <v>8</v>
      </c>
      <c r="E262" s="16" t="s">
        <v>9</v>
      </c>
      <c r="F262" s="15" t="s">
        <v>10</v>
      </c>
      <c r="G262" s="15" t="s">
        <v>11</v>
      </c>
      <c r="H262" s="15" t="s">
        <v>12</v>
      </c>
      <c r="I262" s="15"/>
      <c r="J262" s="15"/>
      <c r="K262" s="18" t="s">
        <v>13</v>
      </c>
      <c r="L262" s="19" t="s">
        <v>14</v>
      </c>
      <c r="M262" s="15" t="s">
        <v>15</v>
      </c>
      <c r="N262" s="20" t="s">
        <v>16</v>
      </c>
      <c r="O262" s="20" t="s">
        <v>41</v>
      </c>
      <c r="P262" s="21" t="s">
        <v>18</v>
      </c>
      <c r="Q262" s="21" t="s">
        <v>19</v>
      </c>
      <c r="R262" s="22" t="s">
        <v>20</v>
      </c>
      <c r="S262" s="15" t="s">
        <v>21</v>
      </c>
    </row>
    <row r="263" spans="1:22" ht="26.25" customHeight="1" x14ac:dyDescent="0.25">
      <c r="A263" s="411" t="s">
        <v>210</v>
      </c>
      <c r="C263" s="36" t="s">
        <v>211</v>
      </c>
      <c r="D263" s="99"/>
      <c r="E263" s="248" t="s">
        <v>212</v>
      </c>
      <c r="F263" s="28">
        <v>132</v>
      </c>
      <c r="G263" s="195">
        <v>49.86</v>
      </c>
      <c r="H263" s="29">
        <v>10313.17</v>
      </c>
      <c r="I263" s="29"/>
      <c r="J263" s="29"/>
      <c r="K263" s="77">
        <v>1034.1500000000001</v>
      </c>
      <c r="L263" s="77"/>
      <c r="M263" s="81">
        <v>838.5</v>
      </c>
      <c r="N263" s="81">
        <v>125.1</v>
      </c>
      <c r="O263" s="82">
        <v>0.01</v>
      </c>
      <c r="P263" s="81">
        <v>0</v>
      </c>
      <c r="Q263" s="81"/>
      <c r="R263" s="29">
        <f>+H263+K263-M263-Q263</f>
        <v>10508.82</v>
      </c>
      <c r="S263" s="406"/>
    </row>
    <row r="264" spans="1:22" ht="15.75" thickBot="1" x14ac:dyDescent="0.3">
      <c r="C264" s="252"/>
      <c r="D264" s="247"/>
      <c r="E264" s="58"/>
      <c r="F264" s="254"/>
      <c r="G264" s="255" t="s">
        <v>32</v>
      </c>
      <c r="H264" s="412">
        <f t="shared" ref="H264:P264" si="37">SUM(H263:H263)</f>
        <v>10313.17</v>
      </c>
      <c r="I264" s="412">
        <f t="shared" si="37"/>
        <v>0</v>
      </c>
      <c r="J264" s="412">
        <f t="shared" si="37"/>
        <v>0</v>
      </c>
      <c r="K264" s="413">
        <f t="shared" si="37"/>
        <v>1034.1500000000001</v>
      </c>
      <c r="L264" s="413">
        <f t="shared" si="37"/>
        <v>0</v>
      </c>
      <c r="M264" s="412">
        <f t="shared" si="37"/>
        <v>838.5</v>
      </c>
      <c r="N264" s="412"/>
      <c r="O264" s="413">
        <f t="shared" si="37"/>
        <v>0.01</v>
      </c>
      <c r="P264" s="412">
        <f t="shared" si="37"/>
        <v>0</v>
      </c>
      <c r="Q264" s="412">
        <f>Q263</f>
        <v>0</v>
      </c>
      <c r="R264" s="412">
        <f>SUM(R263:R263)</f>
        <v>10508.82</v>
      </c>
      <c r="S264" s="247"/>
      <c r="T264" s="398"/>
    </row>
    <row r="265" spans="1:22" x14ac:dyDescent="0.25">
      <c r="C265" s="91"/>
      <c r="F265" s="41"/>
      <c r="T265" s="398"/>
    </row>
    <row r="266" spans="1:22" x14ac:dyDescent="0.25">
      <c r="C266" s="91"/>
      <c r="F266" s="41"/>
      <c r="T266" s="398"/>
    </row>
    <row r="267" spans="1:22" ht="15.75" thickBot="1" x14ac:dyDescent="0.3">
      <c r="C267" s="47"/>
      <c r="D267" s="48"/>
      <c r="E267" s="49"/>
      <c r="F267" s="50"/>
      <c r="I267" s="48"/>
      <c r="J267" s="48"/>
      <c r="K267" s="51"/>
      <c r="L267" s="51"/>
      <c r="M267" s="48"/>
      <c r="T267" s="398"/>
    </row>
    <row r="268" spans="1:22" s="2" customFormat="1" x14ac:dyDescent="0.25">
      <c r="A268"/>
      <c r="B268"/>
      <c r="C268" s="53" t="s">
        <v>33</v>
      </c>
      <c r="D268" s="53"/>
      <c r="E268" s="53"/>
      <c r="F268" s="53"/>
      <c r="G268" s="53"/>
      <c r="I268" s="54"/>
      <c r="J268" s="54"/>
      <c r="K268" s="55" t="s">
        <v>34</v>
      </c>
      <c r="L268" s="55"/>
      <c r="M268" s="55"/>
      <c r="N268" s="41"/>
      <c r="O268"/>
      <c r="P268"/>
      <c r="Q268"/>
      <c r="R268" s="55" t="s">
        <v>35</v>
      </c>
      <c r="S268" s="55"/>
      <c r="U268"/>
      <c r="V268"/>
    </row>
    <row r="269" spans="1:22" s="56" customFormat="1" x14ac:dyDescent="0.25">
      <c r="B269"/>
      <c r="C269" s="53" t="s">
        <v>36</v>
      </c>
      <c r="D269" s="53"/>
      <c r="E269" s="53"/>
      <c r="F269" s="53"/>
      <c r="G269" s="53"/>
      <c r="H269" s="53" t="s">
        <v>37</v>
      </c>
      <c r="I269" s="53"/>
      <c r="J269" s="53"/>
      <c r="K269" s="53"/>
      <c r="L269" s="53"/>
      <c r="M269" s="53"/>
      <c r="N269" s="53"/>
      <c r="O269" s="53"/>
      <c r="P269"/>
      <c r="Q269"/>
      <c r="R269" s="53" t="s">
        <v>38</v>
      </c>
      <c r="S269" s="53"/>
      <c r="T269" s="2"/>
      <c r="U269"/>
      <c r="V269"/>
    </row>
    <row r="270" spans="1:22" x14ac:dyDescent="0.25">
      <c r="C270" s="91"/>
      <c r="D270" s="41"/>
      <c r="E270" s="58"/>
      <c r="F270" s="41"/>
      <c r="H270" s="41"/>
      <c r="I270" s="41"/>
      <c r="J270" s="41"/>
      <c r="K270" s="59"/>
      <c r="L270" s="59"/>
      <c r="M270" s="41"/>
      <c r="N270" s="41"/>
      <c r="O270" s="59"/>
      <c r="R270" s="41"/>
      <c r="S270" s="41"/>
      <c r="T270" s="398"/>
    </row>
    <row r="271" spans="1:22" s="56" customFormat="1" ht="29.25" x14ac:dyDescent="0.5">
      <c r="B271"/>
      <c r="C271" s="1" t="s">
        <v>0</v>
      </c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2"/>
      <c r="U271"/>
      <c r="V271"/>
    </row>
    <row r="272" spans="1:22" s="56" customFormat="1" ht="23.25" x14ac:dyDescent="0.35">
      <c r="B272"/>
      <c r="C272" s="3" t="s">
        <v>1</v>
      </c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2"/>
      <c r="U272"/>
      <c r="V272"/>
    </row>
    <row r="273" spans="1:22" s="56" customFormat="1" ht="15.75" x14ac:dyDescent="0.25">
      <c r="B273"/>
      <c r="C273" s="405" t="s">
        <v>2</v>
      </c>
      <c r="D273" t="s">
        <v>39</v>
      </c>
      <c r="E273" s="92"/>
      <c r="F273" s="41"/>
      <c r="G273"/>
      <c r="H273"/>
      <c r="I273"/>
      <c r="J273"/>
      <c r="K273" s="52"/>
      <c r="L273" s="52"/>
      <c r="M273"/>
      <c r="N273"/>
      <c r="O273" s="52"/>
      <c r="P273"/>
      <c r="Q273"/>
      <c r="R273"/>
      <c r="S273" s="414"/>
      <c r="T273" s="2"/>
      <c r="U273"/>
      <c r="V273"/>
    </row>
    <row r="274" spans="1:22" s="56" customFormat="1" ht="15.75" x14ac:dyDescent="0.25">
      <c r="B274"/>
      <c r="C274" s="245" t="s">
        <v>213</v>
      </c>
      <c r="D274" s="245"/>
      <c r="E274" s="245"/>
      <c r="F274" s="245"/>
      <c r="G274" s="245"/>
      <c r="H274" s="245"/>
      <c r="I274" s="245"/>
      <c r="J274" s="245"/>
      <c r="K274" s="245"/>
      <c r="L274" s="245"/>
      <c r="M274" s="245"/>
      <c r="N274" s="245"/>
      <c r="O274" s="245"/>
      <c r="P274" s="245"/>
      <c r="Q274" s="245"/>
      <c r="R274" s="245"/>
      <c r="S274" s="405"/>
      <c r="T274" s="2"/>
      <c r="U274"/>
      <c r="V274"/>
    </row>
    <row r="275" spans="1:22" s="56" customFormat="1" x14ac:dyDescent="0.25">
      <c r="B275"/>
      <c r="C275" s="12" t="str">
        <f>C261</f>
        <v>PERIODO DEL 1 DE ENERO AL 31 DE DICIEMBRE DE 2020</v>
      </c>
      <c r="D275" s="13"/>
      <c r="E275" s="6"/>
      <c r="F275" s="246"/>
      <c r="G275" s="247"/>
      <c r="H275" s="222"/>
      <c r="I275" s="222"/>
      <c r="J275" s="222"/>
      <c r="K275" s="223"/>
      <c r="L275" s="223"/>
      <c r="M275" s="222"/>
      <c r="N275" s="222"/>
      <c r="O275" s="223"/>
      <c r="P275" s="222"/>
      <c r="Q275" s="222"/>
      <c r="R275" s="222"/>
      <c r="S275" s="247"/>
      <c r="T275" s="2"/>
      <c r="U275"/>
      <c r="V275"/>
    </row>
    <row r="276" spans="1:22" ht="27" x14ac:dyDescent="0.25">
      <c r="C276" s="15" t="s">
        <v>7</v>
      </c>
      <c r="D276" s="15" t="s">
        <v>8</v>
      </c>
      <c r="E276" s="16" t="s">
        <v>9</v>
      </c>
      <c r="F276" s="15" t="s">
        <v>10</v>
      </c>
      <c r="G276" s="15" t="s">
        <v>11</v>
      </c>
      <c r="H276" s="15" t="s">
        <v>12</v>
      </c>
      <c r="I276" s="15"/>
      <c r="J276" s="15"/>
      <c r="K276" s="18" t="s">
        <v>13</v>
      </c>
      <c r="L276" s="19" t="s">
        <v>14</v>
      </c>
      <c r="M276" s="15" t="s">
        <v>15</v>
      </c>
      <c r="N276" s="20" t="s">
        <v>16</v>
      </c>
      <c r="O276" s="20" t="s">
        <v>41</v>
      </c>
      <c r="P276" s="21" t="s">
        <v>18</v>
      </c>
      <c r="Q276" s="21" t="s">
        <v>19</v>
      </c>
      <c r="R276" s="22" t="s">
        <v>20</v>
      </c>
      <c r="S276" s="15" t="s">
        <v>21</v>
      </c>
    </row>
    <row r="277" spans="1:22" s="56" customFormat="1" ht="30.75" customHeight="1" x14ac:dyDescent="0.25">
      <c r="A277" s="23" t="s">
        <v>214</v>
      </c>
      <c r="B277"/>
      <c r="C277" s="36" t="s">
        <v>215</v>
      </c>
      <c r="D277" s="99"/>
      <c r="E277" s="248" t="s">
        <v>216</v>
      </c>
      <c r="F277" s="28">
        <v>132</v>
      </c>
      <c r="G277" s="195">
        <v>50</v>
      </c>
      <c r="H277" s="29">
        <v>10341.5</v>
      </c>
      <c r="I277" s="29">
        <f>H277*2</f>
        <v>20683</v>
      </c>
      <c r="J277" s="29">
        <f>K277*24</f>
        <v>24819.600000000002</v>
      </c>
      <c r="K277" s="77">
        <v>1034.1500000000001</v>
      </c>
      <c r="L277" s="77"/>
      <c r="M277" s="415">
        <v>841.57888000000082</v>
      </c>
      <c r="N277" s="415">
        <v>125.1</v>
      </c>
      <c r="O277" s="416">
        <v>0.01</v>
      </c>
      <c r="P277" s="126">
        <v>0</v>
      </c>
      <c r="Q277" s="126"/>
      <c r="R277" s="29">
        <f t="shared" ref="R277:R278" si="38">+H277+K277-M277-Q277</f>
        <v>10534.071119999999</v>
      </c>
      <c r="S277" s="406"/>
      <c r="T277" s="2"/>
      <c r="U277"/>
      <c r="V277"/>
    </row>
    <row r="278" spans="1:22" s="56" customFormat="1" ht="26.25" customHeight="1" x14ac:dyDescent="0.25">
      <c r="A278" s="23" t="s">
        <v>217</v>
      </c>
      <c r="B278"/>
      <c r="C278" s="130" t="s">
        <v>218</v>
      </c>
      <c r="D278" s="33"/>
      <c r="E278" s="269" t="s">
        <v>219</v>
      </c>
      <c r="F278" s="28">
        <v>132</v>
      </c>
      <c r="G278" s="270">
        <v>50</v>
      </c>
      <c r="H278" s="29">
        <v>7537.9000000000005</v>
      </c>
      <c r="I278" s="29"/>
      <c r="J278" s="29"/>
      <c r="K278" s="77">
        <v>753.79000000000008</v>
      </c>
      <c r="L278" s="77"/>
      <c r="M278" s="81">
        <v>536.54719999999986</v>
      </c>
      <c r="N278" s="81">
        <v>174.75</v>
      </c>
      <c r="O278" s="82">
        <v>42.741759999999971</v>
      </c>
      <c r="P278" s="29">
        <v>0</v>
      </c>
      <c r="Q278" s="29"/>
      <c r="R278" s="29">
        <f t="shared" si="38"/>
        <v>7755.1428000000005</v>
      </c>
      <c r="S278" s="275"/>
      <c r="T278" s="2"/>
      <c r="U278" s="85"/>
      <c r="V278" t="s">
        <v>220</v>
      </c>
    </row>
    <row r="279" spans="1:22" s="56" customFormat="1" ht="15.75" thickBot="1" x14ac:dyDescent="0.3">
      <c r="B279"/>
      <c r="C279" s="252"/>
      <c r="D279" s="247"/>
      <c r="E279" s="253"/>
      <c r="F279" s="254"/>
      <c r="G279" s="255" t="s">
        <v>32</v>
      </c>
      <c r="H279" s="232">
        <f>SUM(H277:H278)</f>
        <v>17879.400000000001</v>
      </c>
      <c r="I279" s="232">
        <f t="shared" ref="I279:R279" si="39">SUM(I277:I278)</f>
        <v>20683</v>
      </c>
      <c r="J279" s="232">
        <f t="shared" si="39"/>
        <v>24819.600000000002</v>
      </c>
      <c r="K279" s="232">
        <f t="shared" si="39"/>
        <v>1787.94</v>
      </c>
      <c r="L279" s="232">
        <f t="shared" si="39"/>
        <v>0</v>
      </c>
      <c r="M279" s="232">
        <f t="shared" si="39"/>
        <v>1378.1260800000007</v>
      </c>
      <c r="N279" s="232"/>
      <c r="O279" s="232">
        <f t="shared" si="39"/>
        <v>42.751759999999969</v>
      </c>
      <c r="P279" s="232">
        <f t="shared" si="39"/>
        <v>0</v>
      </c>
      <c r="Q279" s="232">
        <f t="shared" si="39"/>
        <v>0</v>
      </c>
      <c r="R279" s="232">
        <f t="shared" si="39"/>
        <v>18289.213919999998</v>
      </c>
      <c r="S279" s="247"/>
      <c r="T279" s="2"/>
      <c r="U279"/>
      <c r="V279"/>
    </row>
    <row r="280" spans="1:22" s="56" customFormat="1" x14ac:dyDescent="0.25">
      <c r="B280"/>
      <c r="C280" s="252"/>
      <c r="D280" s="247"/>
      <c r="E280" s="253"/>
      <c r="F280" s="254"/>
      <c r="G280" s="252"/>
      <c r="H280" s="417"/>
      <c r="I280" s="417"/>
      <c r="J280" s="417"/>
      <c r="K280" s="418"/>
      <c r="L280" s="418"/>
      <c r="M280" s="417"/>
      <c r="N280" s="417"/>
      <c r="O280" s="418"/>
      <c r="P280" s="417"/>
      <c r="Q280" s="417"/>
      <c r="R280" s="417"/>
      <c r="S280" s="247"/>
      <c r="T280" s="2"/>
      <c r="U280"/>
      <c r="V280"/>
    </row>
    <row r="281" spans="1:22" s="56" customFormat="1" x14ac:dyDescent="0.25">
      <c r="B281"/>
      <c r="C281" s="252"/>
      <c r="D281" s="247"/>
      <c r="E281" s="253"/>
      <c r="F281" s="254"/>
      <c r="G281" s="252"/>
      <c r="H281" s="417"/>
      <c r="I281" s="417"/>
      <c r="J281" s="417"/>
      <c r="K281" s="418"/>
      <c r="L281" s="418"/>
      <c r="M281" s="417"/>
      <c r="N281" s="417"/>
      <c r="O281" s="418"/>
      <c r="P281" s="417"/>
      <c r="Q281" s="417"/>
      <c r="R281" s="417"/>
      <c r="S281" s="247"/>
      <c r="T281" s="2"/>
      <c r="U281"/>
      <c r="V281"/>
    </row>
    <row r="282" spans="1:22" s="56" customFormat="1" x14ac:dyDescent="0.25">
      <c r="B282"/>
      <c r="T282" s="2"/>
      <c r="U282"/>
      <c r="V282"/>
    </row>
    <row r="283" spans="1:22" s="56" customFormat="1" x14ac:dyDescent="0.25">
      <c r="B283"/>
      <c r="T283" s="2"/>
      <c r="U283"/>
      <c r="V283"/>
    </row>
    <row r="284" spans="1:22" s="56" customFormat="1" x14ac:dyDescent="0.25">
      <c r="B284"/>
      <c r="T284" s="2"/>
      <c r="U284"/>
      <c r="V284"/>
    </row>
    <row r="285" spans="1:22" x14ac:dyDescent="0.25">
      <c r="C285" s="252"/>
      <c r="D285" s="247"/>
      <c r="E285" s="253"/>
      <c r="F285" s="254"/>
      <c r="G285" s="252"/>
      <c r="H285" s="417"/>
      <c r="I285" s="417"/>
      <c r="J285" s="417"/>
      <c r="K285" s="418"/>
      <c r="L285" s="418"/>
      <c r="M285" s="417"/>
      <c r="N285" s="417"/>
      <c r="O285" s="418"/>
      <c r="P285" s="417"/>
      <c r="Q285" s="417"/>
      <c r="R285" s="417"/>
      <c r="S285" s="247"/>
    </row>
    <row r="286" spans="1:22" s="56" customFormat="1" ht="26.25" customHeight="1" x14ac:dyDescent="0.25">
      <c r="A286" s="56" t="s">
        <v>117</v>
      </c>
      <c r="B286"/>
      <c r="C286" s="245" t="s">
        <v>221</v>
      </c>
      <c r="D286" s="245"/>
      <c r="E286" s="245"/>
      <c r="F286" s="245"/>
      <c r="G286" s="245"/>
      <c r="H286" s="245"/>
      <c r="I286" s="245"/>
      <c r="J286" s="245"/>
      <c r="K286" s="245"/>
      <c r="L286" s="245"/>
      <c r="M286" s="245"/>
      <c r="N286" s="245"/>
      <c r="O286" s="245"/>
      <c r="P286" s="245"/>
      <c r="Q286" s="245"/>
      <c r="R286" s="245"/>
      <c r="S286" s="245"/>
      <c r="T286" s="2"/>
      <c r="U286"/>
      <c r="V286"/>
    </row>
    <row r="287" spans="1:22" s="56" customFormat="1" x14ac:dyDescent="0.25">
      <c r="B287"/>
      <c r="C287" s="12" t="str">
        <f>C275</f>
        <v>PERIODO DEL 1 DE ENERO AL 31 DE DICIEMBRE DE 2020</v>
      </c>
      <c r="D287" s="13"/>
      <c r="E287" s="6"/>
      <c r="F287" s="246"/>
      <c r="G287" s="247"/>
      <c r="H287" s="222"/>
      <c r="I287" s="222"/>
      <c r="J287" s="222"/>
      <c r="K287" s="223"/>
      <c r="L287" s="223"/>
      <c r="M287" s="222"/>
      <c r="N287" s="222"/>
      <c r="O287" s="223"/>
      <c r="P287" s="222"/>
      <c r="Q287" s="222"/>
      <c r="R287" s="222"/>
      <c r="S287" s="247"/>
      <c r="T287" s="2"/>
      <c r="U287"/>
      <c r="V287"/>
    </row>
    <row r="288" spans="1:22" s="56" customFormat="1" ht="27" x14ac:dyDescent="0.25">
      <c r="B288"/>
      <c r="C288" s="15" t="s">
        <v>7</v>
      </c>
      <c r="D288" s="15" t="s">
        <v>8</v>
      </c>
      <c r="E288" s="16" t="s">
        <v>9</v>
      </c>
      <c r="F288" s="15" t="s">
        <v>10</v>
      </c>
      <c r="G288" s="15" t="s">
        <v>11</v>
      </c>
      <c r="H288" s="15" t="s">
        <v>12</v>
      </c>
      <c r="I288" s="15"/>
      <c r="J288" s="15"/>
      <c r="K288" s="18" t="s">
        <v>13</v>
      </c>
      <c r="L288" s="19" t="s">
        <v>14</v>
      </c>
      <c r="M288" s="15" t="s">
        <v>15</v>
      </c>
      <c r="N288" s="20" t="s">
        <v>16</v>
      </c>
      <c r="O288" s="20" t="s">
        <v>41</v>
      </c>
      <c r="P288" s="21" t="s">
        <v>18</v>
      </c>
      <c r="Q288" s="21" t="s">
        <v>19</v>
      </c>
      <c r="R288" s="22" t="s">
        <v>20</v>
      </c>
      <c r="S288" s="15" t="s">
        <v>21</v>
      </c>
      <c r="T288" s="2"/>
      <c r="U288"/>
      <c r="V288"/>
    </row>
    <row r="289" spans="1:22" s="56" customFormat="1" ht="23.25" customHeight="1" x14ac:dyDescent="0.25">
      <c r="B289"/>
      <c r="C289" s="36" t="s">
        <v>222</v>
      </c>
      <c r="D289" s="99"/>
      <c r="E289" s="248" t="s">
        <v>120</v>
      </c>
      <c r="F289" s="28">
        <v>132</v>
      </c>
      <c r="G289" s="195">
        <v>50</v>
      </c>
      <c r="H289" s="29">
        <v>10341.5</v>
      </c>
      <c r="I289" s="249"/>
      <c r="J289" s="249"/>
      <c r="K289" s="77">
        <v>1034.1500000000001</v>
      </c>
      <c r="L289" s="77"/>
      <c r="M289" s="81">
        <v>841.58</v>
      </c>
      <c r="N289" s="81">
        <v>125.1</v>
      </c>
      <c r="O289" s="82">
        <v>0.01</v>
      </c>
      <c r="P289" s="250">
        <v>0</v>
      </c>
      <c r="Q289" s="29"/>
      <c r="R289" s="29">
        <f>+H289+K289-M289-Q289</f>
        <v>10534.07</v>
      </c>
      <c r="S289" s="251"/>
      <c r="T289" s="2"/>
      <c r="U289"/>
      <c r="V289"/>
    </row>
    <row r="290" spans="1:22" s="56" customFormat="1" ht="15.75" thickBot="1" x14ac:dyDescent="0.3">
      <c r="B290"/>
      <c r="C290" s="252"/>
      <c r="D290" s="247"/>
      <c r="E290" s="253"/>
      <c r="F290" s="254"/>
      <c r="G290" s="255" t="s">
        <v>32</v>
      </c>
      <c r="H290" s="232">
        <f t="shared" ref="H290:R290" si="40">SUM(H289:H289)</f>
        <v>10341.5</v>
      </c>
      <c r="I290" s="232">
        <f t="shared" si="40"/>
        <v>0</v>
      </c>
      <c r="J290" s="232">
        <f t="shared" si="40"/>
        <v>0</v>
      </c>
      <c r="K290" s="232">
        <f t="shared" si="40"/>
        <v>1034.1500000000001</v>
      </c>
      <c r="L290" s="232">
        <f t="shared" si="40"/>
        <v>0</v>
      </c>
      <c r="M290" s="232">
        <f t="shared" si="40"/>
        <v>841.58</v>
      </c>
      <c r="N290" s="232"/>
      <c r="O290" s="232">
        <f t="shared" si="40"/>
        <v>0.01</v>
      </c>
      <c r="P290" s="232">
        <f t="shared" si="40"/>
        <v>0</v>
      </c>
      <c r="Q290" s="232">
        <f t="shared" si="40"/>
        <v>0</v>
      </c>
      <c r="R290" s="232">
        <f t="shared" si="40"/>
        <v>10534.07</v>
      </c>
      <c r="S290" s="247"/>
      <c r="T290" s="2"/>
      <c r="U290"/>
      <c r="V290"/>
    </row>
    <row r="291" spans="1:22" s="56" customFormat="1" ht="15.75" x14ac:dyDescent="0.25">
      <c r="B291"/>
      <c r="C291" s="408"/>
      <c r="D291" s="408"/>
      <c r="E291" s="409"/>
      <c r="F291" s="408"/>
      <c r="G291" s="408"/>
      <c r="H291" s="408"/>
      <c r="I291" s="408"/>
      <c r="J291" s="408"/>
      <c r="K291" s="410"/>
      <c r="L291" s="410"/>
      <c r="M291" s="408"/>
      <c r="N291" s="408"/>
      <c r="O291" s="410"/>
      <c r="P291" s="408"/>
      <c r="Q291" s="408"/>
      <c r="R291" s="408"/>
      <c r="S291" s="419"/>
      <c r="T291" s="2"/>
      <c r="U291"/>
      <c r="V291"/>
    </row>
    <row r="292" spans="1:22" s="56" customFormat="1" ht="15.75" x14ac:dyDescent="0.25">
      <c r="B292"/>
      <c r="C292" s="408"/>
      <c r="D292" s="408"/>
      <c r="E292" s="409"/>
      <c r="F292" s="408"/>
      <c r="G292" s="408"/>
      <c r="H292" s="408"/>
      <c r="I292" s="408"/>
      <c r="J292" s="408"/>
      <c r="K292" s="410"/>
      <c r="L292" s="410"/>
      <c r="M292" s="408"/>
      <c r="N292" s="408"/>
      <c r="O292" s="410"/>
      <c r="P292" s="408"/>
      <c r="Q292" s="408"/>
      <c r="R292" s="408"/>
      <c r="S292" s="11"/>
      <c r="T292" s="2"/>
      <c r="U292"/>
      <c r="V292"/>
    </row>
    <row r="293" spans="1:22" s="56" customFormat="1" x14ac:dyDescent="0.25">
      <c r="B293"/>
      <c r="C293" s="39"/>
      <c r="D293" s="312"/>
      <c r="E293" s="6"/>
      <c r="F293" s="246"/>
      <c r="G293" s="247"/>
      <c r="H293" s="222"/>
      <c r="I293" s="222"/>
      <c r="J293" s="222"/>
      <c r="K293" s="223"/>
      <c r="L293" s="223"/>
      <c r="M293" s="222"/>
      <c r="N293" s="222"/>
      <c r="O293" s="223"/>
      <c r="P293" s="222"/>
      <c r="Q293" s="222"/>
      <c r="R293" s="222"/>
      <c r="S293" s="11"/>
      <c r="T293" s="2"/>
      <c r="U293"/>
      <c r="V293"/>
    </row>
    <row r="294" spans="1:22" x14ac:dyDescent="0.25">
      <c r="C294" s="420"/>
      <c r="D294" s="420"/>
      <c r="E294" s="421"/>
      <c r="F294" s="420"/>
      <c r="G294" s="420"/>
      <c r="H294" s="420"/>
      <c r="I294" s="420"/>
      <c r="J294" s="420"/>
      <c r="K294" s="422"/>
      <c r="L294" s="423"/>
      <c r="M294" s="420"/>
      <c r="N294" s="420"/>
      <c r="O294" s="424"/>
      <c r="P294" s="425"/>
      <c r="Q294" s="425"/>
      <c r="R294" s="426"/>
      <c r="S294" s="420"/>
    </row>
    <row r="295" spans="1:22" s="56" customFormat="1" ht="26.25" customHeight="1" x14ac:dyDescent="0.25">
      <c r="A295" s="2"/>
      <c r="B295"/>
      <c r="C295" s="427"/>
      <c r="D295" s="428"/>
      <c r="E295" s="253"/>
      <c r="F295" s="429"/>
      <c r="G295" s="429"/>
      <c r="H295" s="430"/>
      <c r="I295" s="430"/>
      <c r="J295" s="430"/>
      <c r="K295" s="431"/>
      <c r="L295" s="431"/>
      <c r="M295" s="430"/>
      <c r="N295" s="430"/>
      <c r="O295" s="432"/>
      <c r="P295" s="433"/>
      <c r="Q295" s="434"/>
      <c r="R295" s="397"/>
      <c r="S295" s="428"/>
      <c r="T295" s="2"/>
      <c r="U295"/>
      <c r="V295"/>
    </row>
    <row r="296" spans="1:22" s="56" customFormat="1" ht="26.25" customHeight="1" x14ac:dyDescent="0.25">
      <c r="A296"/>
      <c r="B296"/>
      <c r="C296" s="180"/>
      <c r="D296" s="435"/>
      <c r="E296" s="253"/>
      <c r="F296" s="115"/>
      <c r="G296" s="313"/>
      <c r="H296" s="397"/>
      <c r="I296" s="397"/>
      <c r="J296" s="397"/>
      <c r="K296" s="431"/>
      <c r="L296" s="431"/>
      <c r="M296" s="436"/>
      <c r="N296" s="436"/>
      <c r="O296" s="437"/>
      <c r="P296" s="434"/>
      <c r="Q296" s="434"/>
      <c r="R296" s="397"/>
      <c r="S296" s="438"/>
      <c r="T296" s="2"/>
      <c r="U296"/>
      <c r="V296"/>
    </row>
    <row r="297" spans="1:22" s="56" customFormat="1" x14ac:dyDescent="0.25">
      <c r="B297"/>
      <c r="C297" s="252"/>
      <c r="D297" s="247"/>
      <c r="E297" s="253"/>
      <c r="F297" s="254"/>
      <c r="G297" s="252"/>
      <c r="H297" s="417"/>
      <c r="I297" s="417"/>
      <c r="J297" s="417"/>
      <c r="K297" s="417"/>
      <c r="L297" s="417"/>
      <c r="M297" s="417"/>
      <c r="N297" s="417"/>
      <c r="O297" s="417"/>
      <c r="P297" s="417"/>
      <c r="Q297" s="417"/>
      <c r="R297" s="417"/>
      <c r="S297" s="247"/>
      <c r="T297" s="2"/>
      <c r="U297"/>
      <c r="V297"/>
    </row>
    <row r="298" spans="1:22" s="56" customFormat="1" x14ac:dyDescent="0.25">
      <c r="B298"/>
      <c r="C298" s="252"/>
      <c r="D298" s="247"/>
      <c r="E298" s="253"/>
      <c r="F298" s="254"/>
      <c r="G298" s="252"/>
      <c r="H298" s="417"/>
      <c r="I298" s="417"/>
      <c r="J298" s="417"/>
      <c r="K298" s="418"/>
      <c r="L298" s="418"/>
      <c r="M298" s="417"/>
      <c r="N298" s="417"/>
      <c r="O298" s="418"/>
      <c r="P298" s="417"/>
      <c r="Q298" s="417"/>
      <c r="R298" s="417"/>
      <c r="S298" s="247"/>
      <c r="T298" s="2"/>
      <c r="U298"/>
      <c r="V298"/>
    </row>
    <row r="299" spans="1:22" s="56" customFormat="1" ht="15.75" customHeight="1" thickBot="1" x14ac:dyDescent="0.3">
      <c r="B299"/>
      <c r="C299" s="439"/>
      <c r="D299" s="440"/>
      <c r="E299" s="441"/>
      <c r="F299" s="254"/>
      <c r="G299" s="252"/>
      <c r="H299" s="417"/>
      <c r="I299" s="417"/>
      <c r="J299" s="417"/>
      <c r="K299" s="418"/>
      <c r="L299" s="418"/>
      <c r="M299" s="417"/>
      <c r="N299" s="417"/>
      <c r="O299" s="418"/>
      <c r="P299" s="417"/>
      <c r="Q299" s="417"/>
      <c r="R299" s="417"/>
      <c r="S299" s="247"/>
      <c r="T299" s="2"/>
      <c r="U299"/>
      <c r="V299"/>
    </row>
    <row r="300" spans="1:22" s="2" customFormat="1" x14ac:dyDescent="0.25">
      <c r="A300"/>
      <c r="B300"/>
      <c r="C300" s="53" t="s">
        <v>33</v>
      </c>
      <c r="D300" s="53"/>
      <c r="E300" s="53"/>
      <c r="F300" s="53"/>
      <c r="G300" s="53"/>
      <c r="I300" s="54"/>
      <c r="J300" s="54"/>
      <c r="K300" s="55" t="s">
        <v>34</v>
      </c>
      <c r="L300" s="55"/>
      <c r="M300" s="55"/>
      <c r="N300" s="41"/>
      <c r="O300"/>
      <c r="P300"/>
      <c r="Q300"/>
      <c r="R300" s="55" t="s">
        <v>35</v>
      </c>
      <c r="S300" s="55"/>
      <c r="U300"/>
      <c r="V300"/>
    </row>
    <row r="301" spans="1:22" s="56" customFormat="1" x14ac:dyDescent="0.25">
      <c r="B301"/>
      <c r="C301" s="53" t="s">
        <v>36</v>
      </c>
      <c r="D301" s="53"/>
      <c r="E301" s="53"/>
      <c r="F301" s="53"/>
      <c r="G301" s="53"/>
      <c r="H301" s="53" t="s">
        <v>37</v>
      </c>
      <c r="I301" s="53"/>
      <c r="J301" s="53"/>
      <c r="K301" s="53"/>
      <c r="L301" s="53"/>
      <c r="M301" s="53"/>
      <c r="N301" s="53"/>
      <c r="O301" s="53"/>
      <c r="P301"/>
      <c r="Q301"/>
      <c r="R301" s="53" t="s">
        <v>38</v>
      </c>
      <c r="S301" s="53"/>
      <c r="T301" s="2"/>
      <c r="U301"/>
      <c r="V301"/>
    </row>
    <row r="302" spans="1:22" ht="29.25" x14ac:dyDescent="0.5">
      <c r="C302" s="1" t="s">
        <v>0</v>
      </c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22" ht="23.25" x14ac:dyDescent="0.35">
      <c r="C303" s="3" t="s">
        <v>1</v>
      </c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22" ht="23.25" x14ac:dyDescent="0.35">
      <c r="C304" s="442"/>
      <c r="D304" s="442"/>
      <c r="E304" s="443"/>
      <c r="F304" s="442"/>
      <c r="G304" s="442"/>
      <c r="H304" s="442"/>
      <c r="I304" s="442"/>
      <c r="J304" s="442"/>
      <c r="K304" s="442"/>
      <c r="L304" s="442"/>
      <c r="M304" s="442"/>
      <c r="N304" s="442"/>
      <c r="O304" s="442"/>
      <c r="P304" s="442"/>
      <c r="Q304" s="442"/>
      <c r="R304" s="442"/>
      <c r="S304" s="442"/>
    </row>
    <row r="305" spans="1:21" ht="15.75" x14ac:dyDescent="0.25">
      <c r="C305" s="245" t="s">
        <v>223</v>
      </c>
      <c r="D305" s="245"/>
      <c r="E305" s="245"/>
      <c r="F305" s="245"/>
      <c r="G305" s="245"/>
      <c r="H305" s="245"/>
      <c r="I305" s="245"/>
      <c r="J305" s="245"/>
      <c r="K305" s="245"/>
      <c r="L305" s="245"/>
      <c r="M305" s="245"/>
      <c r="N305" s="245"/>
      <c r="O305" s="245"/>
      <c r="P305" s="245"/>
      <c r="Q305" s="245"/>
      <c r="R305" s="245"/>
      <c r="S305" s="405"/>
    </row>
    <row r="306" spans="1:21" x14ac:dyDescent="0.25">
      <c r="C306" s="12" t="str">
        <f>C275</f>
        <v>PERIODO DEL 1 DE ENERO AL 31 DE DICIEMBRE DE 2020</v>
      </c>
      <c r="D306" s="13"/>
      <c r="E306" s="6"/>
      <c r="F306" s="246"/>
      <c r="G306" s="247"/>
      <c r="H306" s="222"/>
      <c r="I306" s="222"/>
      <c r="J306" s="222"/>
      <c r="K306" s="223"/>
      <c r="L306" s="223"/>
      <c r="M306" s="222"/>
      <c r="N306" s="222"/>
      <c r="O306" s="223"/>
      <c r="P306" s="222"/>
      <c r="Q306" s="222"/>
      <c r="R306" s="222"/>
      <c r="S306" s="247"/>
    </row>
    <row r="307" spans="1:21" ht="27" x14ac:dyDescent="0.25">
      <c r="C307" s="15" t="s">
        <v>7</v>
      </c>
      <c r="D307" s="15" t="s">
        <v>8</v>
      </c>
      <c r="E307" s="16" t="s">
        <v>9</v>
      </c>
      <c r="F307" s="15" t="s">
        <v>10</v>
      </c>
      <c r="G307" s="15" t="s">
        <v>11</v>
      </c>
      <c r="H307" s="15" t="s">
        <v>12</v>
      </c>
      <c r="I307" s="15"/>
      <c r="J307" s="15"/>
      <c r="K307" s="18" t="s">
        <v>13</v>
      </c>
      <c r="L307" s="19" t="s">
        <v>14</v>
      </c>
      <c r="M307" s="15" t="s">
        <v>15</v>
      </c>
      <c r="N307" s="20" t="s">
        <v>16</v>
      </c>
      <c r="O307" s="20" t="s">
        <v>41</v>
      </c>
      <c r="P307" s="21" t="s">
        <v>18</v>
      </c>
      <c r="Q307" s="21" t="s">
        <v>19</v>
      </c>
      <c r="R307" s="22" t="s">
        <v>20</v>
      </c>
      <c r="S307" s="15" t="s">
        <v>21</v>
      </c>
    </row>
    <row r="308" spans="1:21" ht="26.25" customHeight="1" x14ac:dyDescent="0.25">
      <c r="A308" s="33" t="s">
        <v>224</v>
      </c>
      <c r="C308" s="332" t="s">
        <v>225</v>
      </c>
      <c r="D308" s="330"/>
      <c r="E308" s="325" t="s">
        <v>226</v>
      </c>
      <c r="F308" s="28">
        <v>132</v>
      </c>
      <c r="G308" s="444">
        <v>50</v>
      </c>
      <c r="H308" s="29">
        <v>9857.1</v>
      </c>
      <c r="I308" s="29">
        <f t="shared" ref="I308:I314" si="41">H308*2</f>
        <v>19714.2</v>
      </c>
      <c r="J308" s="29">
        <f>K308*24*5</f>
        <v>118285.20000000001</v>
      </c>
      <c r="K308" s="77">
        <v>985.71</v>
      </c>
      <c r="L308" s="77"/>
      <c r="M308" s="333">
        <v>788.87616000000003</v>
      </c>
      <c r="N308" s="333">
        <v>145.35</v>
      </c>
      <c r="O308" s="334">
        <v>0.01</v>
      </c>
      <c r="P308" s="328">
        <v>0</v>
      </c>
      <c r="Q308" s="328"/>
      <c r="R308" s="29">
        <f t="shared" ref="R308:R314" si="42">+H308+K308-M308-Q308</f>
        <v>10053.933840000002</v>
      </c>
      <c r="S308" s="331"/>
      <c r="U308" s="37" t="s">
        <v>227</v>
      </c>
    </row>
    <row r="309" spans="1:21" ht="26.25" customHeight="1" x14ac:dyDescent="0.25">
      <c r="A309" s="33" t="s">
        <v>228</v>
      </c>
      <c r="C309" s="332" t="s">
        <v>229</v>
      </c>
      <c r="D309" s="330"/>
      <c r="E309" s="325" t="s">
        <v>226</v>
      </c>
      <c r="F309" s="28">
        <v>132</v>
      </c>
      <c r="G309" s="444">
        <v>50</v>
      </c>
      <c r="H309" s="29">
        <v>10382.785</v>
      </c>
      <c r="I309" s="29">
        <f t="shared" si="41"/>
        <v>20765.57</v>
      </c>
      <c r="J309" s="29">
        <f>K309*24</f>
        <v>24918.683999999997</v>
      </c>
      <c r="K309" s="77">
        <v>1038.2784999999999</v>
      </c>
      <c r="L309" s="77"/>
      <c r="M309" s="333">
        <v>846.07068800000013</v>
      </c>
      <c r="N309" s="333">
        <v>125.1</v>
      </c>
      <c r="O309" s="334">
        <v>0.01</v>
      </c>
      <c r="P309" s="328">
        <v>0</v>
      </c>
      <c r="Q309" s="328"/>
      <c r="R309" s="29">
        <f t="shared" si="42"/>
        <v>10574.992812</v>
      </c>
      <c r="S309" s="331"/>
    </row>
    <row r="310" spans="1:21" ht="26.25" customHeight="1" x14ac:dyDescent="0.25">
      <c r="A310" s="33"/>
      <c r="C310" s="332" t="s">
        <v>230</v>
      </c>
      <c r="D310" s="330"/>
      <c r="E310" s="325" t="s">
        <v>231</v>
      </c>
      <c r="F310" s="28">
        <v>132</v>
      </c>
      <c r="G310" s="444">
        <v>30.96</v>
      </c>
      <c r="H310" s="29">
        <f>4888.04+1215.26</f>
        <v>6103.3</v>
      </c>
      <c r="I310" s="29">
        <f t="shared" si="41"/>
        <v>12206.6</v>
      </c>
      <c r="J310" s="29">
        <f>K310*24*2</f>
        <v>47314.080000000002</v>
      </c>
      <c r="K310" s="77">
        <v>985.71</v>
      </c>
      <c r="L310" s="77"/>
      <c r="M310" s="445">
        <v>380.46</v>
      </c>
      <c r="N310" s="445">
        <v>125.1</v>
      </c>
      <c r="O310" s="446">
        <v>0.01</v>
      </c>
      <c r="P310" s="445">
        <v>0</v>
      </c>
      <c r="Q310" s="445"/>
      <c r="R310" s="29">
        <f t="shared" si="42"/>
        <v>6708.55</v>
      </c>
      <c r="S310" s="331"/>
    </row>
    <row r="311" spans="1:21" ht="26.25" customHeight="1" x14ac:dyDescent="0.25">
      <c r="A311" s="33" t="s">
        <v>232</v>
      </c>
      <c r="C311" s="332" t="s">
        <v>233</v>
      </c>
      <c r="D311" s="330"/>
      <c r="E311" s="325" t="s">
        <v>226</v>
      </c>
      <c r="F311" s="28">
        <v>132</v>
      </c>
      <c r="G311" s="444">
        <v>50</v>
      </c>
      <c r="H311" s="29">
        <v>9857.1</v>
      </c>
      <c r="I311" s="29">
        <f t="shared" si="41"/>
        <v>19714.2</v>
      </c>
      <c r="J311" s="29">
        <f>K311*24*2</f>
        <v>47314.080000000002</v>
      </c>
      <c r="K311" s="77">
        <v>985.71</v>
      </c>
      <c r="L311" s="77"/>
      <c r="M311" s="333">
        <v>788.87616000000003</v>
      </c>
      <c r="N311" s="333">
        <v>145.35</v>
      </c>
      <c r="O311" s="446">
        <v>0.01</v>
      </c>
      <c r="P311" s="445">
        <v>0</v>
      </c>
      <c r="Q311" s="445"/>
      <c r="R311" s="29">
        <f t="shared" si="42"/>
        <v>10053.933840000002</v>
      </c>
      <c r="S311" s="331"/>
      <c r="T311" s="398"/>
    </row>
    <row r="312" spans="1:21" ht="25.5" customHeight="1" x14ac:dyDescent="0.25">
      <c r="A312" s="33"/>
      <c r="C312" s="332" t="s">
        <v>234</v>
      </c>
      <c r="D312" s="330"/>
      <c r="E312" s="325" t="s">
        <v>226</v>
      </c>
      <c r="F312" s="28">
        <v>132</v>
      </c>
      <c r="G312" s="444">
        <v>50</v>
      </c>
      <c r="H312" s="29">
        <v>9857.1</v>
      </c>
      <c r="I312" s="29">
        <f t="shared" si="41"/>
        <v>19714.2</v>
      </c>
      <c r="J312" s="29">
        <f>K312*24*2</f>
        <v>47314.080000000002</v>
      </c>
      <c r="K312" s="77">
        <v>985.71</v>
      </c>
      <c r="L312" s="77"/>
      <c r="M312" s="333">
        <v>788.87616000000003</v>
      </c>
      <c r="N312" s="333">
        <v>145.35</v>
      </c>
      <c r="O312" s="446">
        <v>0.01</v>
      </c>
      <c r="P312" s="445">
        <v>0</v>
      </c>
      <c r="Q312" s="445"/>
      <c r="R312" s="29">
        <f t="shared" si="42"/>
        <v>10053.933840000002</v>
      </c>
      <c r="S312" s="331"/>
      <c r="T312" s="398"/>
    </row>
    <row r="313" spans="1:21" ht="26.25" customHeight="1" x14ac:dyDescent="0.25">
      <c r="A313" s="33" t="s">
        <v>235</v>
      </c>
      <c r="C313" s="332" t="s">
        <v>236</v>
      </c>
      <c r="D313" s="330"/>
      <c r="E313" s="325" t="s">
        <v>226</v>
      </c>
      <c r="F313" s="28">
        <v>132</v>
      </c>
      <c r="G313" s="444">
        <v>50</v>
      </c>
      <c r="H313" s="29">
        <v>9857.1</v>
      </c>
      <c r="I313" s="29">
        <f t="shared" si="41"/>
        <v>19714.2</v>
      </c>
      <c r="J313" s="29">
        <f>K313*24*2</f>
        <v>47314.080000000002</v>
      </c>
      <c r="K313" s="77">
        <v>985.71</v>
      </c>
      <c r="L313" s="77"/>
      <c r="M313" s="333">
        <v>788.87616000000003</v>
      </c>
      <c r="N313" s="333">
        <v>145.35</v>
      </c>
      <c r="O313" s="446">
        <v>0.01</v>
      </c>
      <c r="P313" s="445">
        <v>0</v>
      </c>
      <c r="Q313" s="445"/>
      <c r="R313" s="29">
        <f t="shared" si="42"/>
        <v>10053.933840000002</v>
      </c>
      <c r="S313" s="331"/>
      <c r="T313" s="398"/>
    </row>
    <row r="314" spans="1:21" ht="26.25" customHeight="1" x14ac:dyDescent="0.25">
      <c r="A314" s="33" t="s">
        <v>237</v>
      </c>
      <c r="C314" s="447" t="s">
        <v>238</v>
      </c>
      <c r="D314" s="330"/>
      <c r="E314" s="325" t="s">
        <v>231</v>
      </c>
      <c r="F314" s="28">
        <v>132</v>
      </c>
      <c r="G314" s="444">
        <v>49.04</v>
      </c>
      <c r="H314" s="29">
        <v>10361.01</v>
      </c>
      <c r="I314" s="29">
        <f t="shared" si="41"/>
        <v>20722.02</v>
      </c>
      <c r="J314" s="29">
        <f>K314*24*2</f>
        <v>50705.279999999999</v>
      </c>
      <c r="K314" s="77">
        <v>1056.3599999999999</v>
      </c>
      <c r="L314" s="77"/>
      <c r="M314" s="445">
        <v>843.7</v>
      </c>
      <c r="N314" s="445">
        <v>125.1</v>
      </c>
      <c r="O314" s="446">
        <v>0.01</v>
      </c>
      <c r="P314" s="445">
        <v>0</v>
      </c>
      <c r="Q314" s="445"/>
      <c r="R314" s="29">
        <f t="shared" si="42"/>
        <v>10573.67</v>
      </c>
      <c r="S314" s="331"/>
      <c r="T314" s="398"/>
    </row>
    <row r="315" spans="1:21" ht="20.25" customHeight="1" thickBot="1" x14ac:dyDescent="0.3">
      <c r="C315" s="427"/>
      <c r="D315" s="448"/>
      <c r="E315" s="253"/>
      <c r="G315" s="255" t="s">
        <v>32</v>
      </c>
      <c r="H315" s="232">
        <f t="shared" ref="H315:M315" si="43">SUM(H308:H314)</f>
        <v>66275.494999999995</v>
      </c>
      <c r="I315" s="232">
        <f t="shared" si="43"/>
        <v>132550.99</v>
      </c>
      <c r="J315" s="232">
        <f t="shared" si="43"/>
        <v>383165.48400000005</v>
      </c>
      <c r="K315" s="232">
        <f t="shared" si="43"/>
        <v>7023.1885000000002</v>
      </c>
      <c r="L315" s="232">
        <f t="shared" si="43"/>
        <v>0</v>
      </c>
      <c r="M315" s="232">
        <f t="shared" si="43"/>
        <v>5225.7353279999998</v>
      </c>
      <c r="N315" s="232"/>
      <c r="O315" s="232">
        <f>SUM(O308:O314)</f>
        <v>7.0000000000000007E-2</v>
      </c>
      <c r="P315" s="232">
        <f>SUM(P308:P314)</f>
        <v>0</v>
      </c>
      <c r="Q315" s="232">
        <f>SUM(Q308:Q314)</f>
        <v>0</v>
      </c>
      <c r="R315" s="232">
        <f>SUM(R308:R314)</f>
        <v>68072.948172000004</v>
      </c>
      <c r="S315" s="428"/>
      <c r="T315" s="398"/>
    </row>
    <row r="316" spans="1:21" ht="20.25" customHeight="1" x14ac:dyDescent="0.25">
      <c r="C316" s="427"/>
      <c r="D316" s="448"/>
      <c r="E316" s="253"/>
      <c r="F316" s="115"/>
      <c r="G316" s="246"/>
      <c r="H316" s="222"/>
      <c r="I316" s="222"/>
      <c r="J316" s="222"/>
      <c r="K316" s="431"/>
      <c r="L316" s="431"/>
      <c r="M316" s="222"/>
      <c r="N316" s="222"/>
      <c r="O316" s="223"/>
      <c r="P316" s="222"/>
      <c r="Q316" s="222"/>
      <c r="R316" s="397"/>
      <c r="S316" s="428"/>
      <c r="T316" s="398"/>
    </row>
    <row r="317" spans="1:21" ht="20.25" customHeight="1" x14ac:dyDescent="0.25">
      <c r="C317" s="245" t="s">
        <v>239</v>
      </c>
      <c r="D317" s="245"/>
      <c r="E317" s="245"/>
      <c r="F317" s="245"/>
      <c r="G317" s="245"/>
      <c r="H317" s="245"/>
      <c r="I317" s="245"/>
      <c r="J317" s="245"/>
      <c r="K317" s="245"/>
      <c r="L317" s="245"/>
      <c r="M317" s="245"/>
      <c r="N317" s="245"/>
      <c r="O317" s="245"/>
      <c r="P317" s="245"/>
      <c r="Q317" s="245"/>
      <c r="R317" s="245"/>
      <c r="S317" s="245"/>
      <c r="T317" s="398"/>
    </row>
    <row r="318" spans="1:21" ht="20.25" customHeight="1" x14ac:dyDescent="0.25">
      <c r="C318" s="12" t="str">
        <f>C306</f>
        <v>PERIODO DEL 1 DE ENERO AL 31 DE DICIEMBRE DE 2020</v>
      </c>
      <c r="D318" s="13"/>
      <c r="E318" s="6"/>
      <c r="F318" s="246"/>
      <c r="G318" s="247"/>
      <c r="H318" s="222"/>
      <c r="I318" s="222"/>
      <c r="J318" s="222"/>
      <c r="K318" s="223"/>
      <c r="L318" s="223"/>
      <c r="M318" s="222"/>
      <c r="N318" s="222"/>
      <c r="O318" s="223"/>
      <c r="P318" s="222"/>
      <c r="Q318" s="222"/>
      <c r="R318" s="222"/>
      <c r="S318" s="247"/>
      <c r="T318" s="398"/>
    </row>
    <row r="319" spans="1:21" ht="27" x14ac:dyDescent="0.25">
      <c r="C319" s="15" t="s">
        <v>7</v>
      </c>
      <c r="D319" s="15" t="s">
        <v>8</v>
      </c>
      <c r="E319" s="16" t="s">
        <v>9</v>
      </c>
      <c r="F319" s="15" t="s">
        <v>10</v>
      </c>
      <c r="G319" s="15" t="s">
        <v>11</v>
      </c>
      <c r="H319" s="15" t="s">
        <v>12</v>
      </c>
      <c r="I319" s="15"/>
      <c r="J319" s="15"/>
      <c r="K319" s="18" t="s">
        <v>13</v>
      </c>
      <c r="L319" s="19" t="s">
        <v>14</v>
      </c>
      <c r="M319" s="15" t="s">
        <v>15</v>
      </c>
      <c r="N319" s="20" t="s">
        <v>16</v>
      </c>
      <c r="O319" s="20" t="s">
        <v>41</v>
      </c>
      <c r="P319" s="21" t="s">
        <v>18</v>
      </c>
      <c r="Q319" s="21" t="s">
        <v>19</v>
      </c>
      <c r="R319" s="22" t="s">
        <v>20</v>
      </c>
      <c r="S319" s="15" t="s">
        <v>21</v>
      </c>
    </row>
    <row r="320" spans="1:21" ht="26.25" customHeight="1" x14ac:dyDescent="0.25">
      <c r="A320" s="33" t="s">
        <v>240</v>
      </c>
      <c r="C320" s="449" t="s">
        <v>241</v>
      </c>
      <c r="D320" s="450"/>
      <c r="E320" s="248" t="s">
        <v>242</v>
      </c>
      <c r="F320" s="28">
        <v>132</v>
      </c>
      <c r="G320" s="195">
        <v>50</v>
      </c>
      <c r="H320" s="29">
        <v>7538</v>
      </c>
      <c r="I320" s="29"/>
      <c r="J320" s="29"/>
      <c r="K320" s="77">
        <v>753.8</v>
      </c>
      <c r="L320" s="77"/>
      <c r="M320" s="81">
        <v>536.55808000000002</v>
      </c>
      <c r="N320" s="81">
        <v>174.75</v>
      </c>
      <c r="O320" s="82">
        <v>42.74</v>
      </c>
      <c r="P320" s="81">
        <v>0</v>
      </c>
      <c r="Q320" s="81"/>
      <c r="R320" s="29">
        <f t="shared" ref="R320:R321" si="44">+H320+K320-M320-Q320</f>
        <v>7755.2419199999995</v>
      </c>
      <c r="S320" s="406"/>
    </row>
    <row r="321" spans="1:22" ht="26.25" customHeight="1" x14ac:dyDescent="0.25">
      <c r="A321" s="33" t="s">
        <v>243</v>
      </c>
      <c r="C321" s="36" t="s">
        <v>244</v>
      </c>
      <c r="D321" s="99"/>
      <c r="E321" s="248" t="s">
        <v>245</v>
      </c>
      <c r="F321" s="28">
        <v>132</v>
      </c>
      <c r="G321" s="195">
        <v>50</v>
      </c>
      <c r="H321" s="29">
        <v>3433.2999999999997</v>
      </c>
      <c r="I321" s="29">
        <f>H321*2</f>
        <v>6866.5999999999995</v>
      </c>
      <c r="J321" s="29">
        <f>K321*24*2</f>
        <v>16479.84</v>
      </c>
      <c r="K321" s="77">
        <v>343.33</v>
      </c>
      <c r="L321" s="77"/>
      <c r="M321" s="333">
        <v>52.92159999999992</v>
      </c>
      <c r="N321" s="333">
        <v>200.7</v>
      </c>
      <c r="O321" s="334">
        <v>147.50008</v>
      </c>
      <c r="P321" s="333">
        <v>0</v>
      </c>
      <c r="Q321" s="333"/>
      <c r="R321" s="29">
        <f t="shared" si="44"/>
        <v>3723.7083999999995</v>
      </c>
      <c r="S321" s="251"/>
    </row>
    <row r="322" spans="1:22" x14ac:dyDescent="0.25">
      <c r="C322" s="33"/>
      <c r="D322" s="33"/>
      <c r="E322" s="451"/>
      <c r="F322" s="33"/>
      <c r="G322" s="33"/>
      <c r="H322" s="33"/>
      <c r="I322" s="33"/>
      <c r="J322" s="33"/>
      <c r="K322" s="452"/>
      <c r="L322" s="452"/>
      <c r="M322" s="33"/>
      <c r="N322" s="33"/>
      <c r="O322" s="452"/>
      <c r="P322" s="33"/>
      <c r="Q322" s="33"/>
      <c r="R322" s="33"/>
      <c r="S322" s="33"/>
      <c r="T322" s="398"/>
    </row>
    <row r="323" spans="1:22" ht="15.75" thickBot="1" x14ac:dyDescent="0.3">
      <c r="C323" s="252"/>
      <c r="D323" s="247"/>
      <c r="E323" s="253"/>
      <c r="F323" s="254"/>
      <c r="G323" s="255" t="s">
        <v>32</v>
      </c>
      <c r="H323" s="232">
        <f>SUM(H320:H322)</f>
        <v>10971.3</v>
      </c>
      <c r="I323" s="232">
        <f t="shared" ref="I323:R323" si="45">SUM(I320:I322)</f>
        <v>6866.5999999999995</v>
      </c>
      <c r="J323" s="232">
        <f t="shared" si="45"/>
        <v>16479.84</v>
      </c>
      <c r="K323" s="453">
        <f>SUM(K320:K322)</f>
        <v>1097.1299999999999</v>
      </c>
      <c r="L323" s="453">
        <f>SUM(L320:L322)</f>
        <v>0</v>
      </c>
      <c r="M323" s="232">
        <f t="shared" si="45"/>
        <v>589.47967999999992</v>
      </c>
      <c r="N323" s="232"/>
      <c r="O323" s="453">
        <f>SUM(O320:O322)</f>
        <v>190.24008000000001</v>
      </c>
      <c r="P323" s="453">
        <f t="shared" ref="P323" si="46">SUM(P320:P322)</f>
        <v>0</v>
      </c>
      <c r="Q323" s="453">
        <f>SUM(Q320:Q322)</f>
        <v>0</v>
      </c>
      <c r="R323" s="232">
        <f t="shared" si="45"/>
        <v>11478.95032</v>
      </c>
      <c r="S323" s="247"/>
      <c r="T323" s="398"/>
    </row>
    <row r="324" spans="1:22" x14ac:dyDescent="0.25">
      <c r="C324" s="91"/>
      <c r="F324" s="41"/>
      <c r="T324" s="398"/>
    </row>
    <row r="325" spans="1:22" s="56" customFormat="1" x14ac:dyDescent="0.25">
      <c r="B325"/>
      <c r="C325" s="91"/>
      <c r="D325"/>
      <c r="E325" s="92"/>
      <c r="F325" s="41"/>
      <c r="G325"/>
      <c r="H325"/>
      <c r="I325"/>
      <c r="J325"/>
      <c r="K325" s="52"/>
      <c r="L325" s="52"/>
      <c r="M325"/>
      <c r="N325"/>
      <c r="O325" s="52"/>
      <c r="P325"/>
      <c r="Q325"/>
      <c r="R325"/>
      <c r="S325"/>
      <c r="T325" s="2"/>
      <c r="U325"/>
      <c r="V325"/>
    </row>
    <row r="326" spans="1:22" s="56" customFormat="1" ht="15.75" thickBot="1" x14ac:dyDescent="0.3">
      <c r="B326"/>
      <c r="C326" s="47"/>
      <c r="D326" s="48"/>
      <c r="E326" s="49"/>
      <c r="F326" s="50"/>
      <c r="G326"/>
      <c r="H326"/>
      <c r="I326" s="48"/>
      <c r="J326" s="48"/>
      <c r="K326" s="51"/>
      <c r="L326" s="51"/>
      <c r="M326" s="48"/>
      <c r="N326"/>
      <c r="O326" s="52"/>
      <c r="P326"/>
      <c r="Q326"/>
      <c r="R326"/>
      <c r="S326"/>
      <c r="T326" s="2"/>
      <c r="U326"/>
      <c r="V326"/>
    </row>
    <row r="327" spans="1:22" s="2" customFormat="1" x14ac:dyDescent="0.25">
      <c r="A327"/>
      <c r="B327"/>
      <c r="C327" s="53" t="s">
        <v>33</v>
      </c>
      <c r="D327" s="53"/>
      <c r="E327" s="53"/>
      <c r="F327" s="53"/>
      <c r="G327" s="53"/>
      <c r="I327" s="54"/>
      <c r="J327" s="54"/>
      <c r="K327" s="55" t="s">
        <v>34</v>
      </c>
      <c r="L327" s="55"/>
      <c r="M327" s="55"/>
      <c r="N327" s="41"/>
      <c r="O327"/>
      <c r="P327"/>
      <c r="Q327"/>
      <c r="R327" s="55" t="s">
        <v>35</v>
      </c>
      <c r="S327" s="55"/>
      <c r="U327"/>
      <c r="V327"/>
    </row>
    <row r="328" spans="1:22" s="56" customFormat="1" x14ac:dyDescent="0.25">
      <c r="B328"/>
      <c r="C328" s="53" t="s">
        <v>36</v>
      </c>
      <c r="D328" s="53"/>
      <c r="E328" s="53"/>
      <c r="F328" s="53"/>
      <c r="G328" s="53"/>
      <c r="I328"/>
      <c r="J328"/>
      <c r="K328" s="53" t="s">
        <v>37</v>
      </c>
      <c r="L328" s="53"/>
      <c r="M328" s="53"/>
      <c r="N328"/>
      <c r="O328"/>
      <c r="P328"/>
      <c r="Q328"/>
      <c r="R328" s="53" t="s">
        <v>38</v>
      </c>
      <c r="S328" s="53"/>
      <c r="T328" s="2"/>
      <c r="U328"/>
      <c r="V328"/>
    </row>
    <row r="329" spans="1:22" s="56" customFormat="1" x14ac:dyDescent="0.25">
      <c r="B329"/>
      <c r="C329" s="91"/>
      <c r="D329" s="41"/>
      <c r="E329" s="58"/>
      <c r="F329" s="41"/>
      <c r="G329"/>
      <c r="H329" s="41"/>
      <c r="I329" s="41"/>
      <c r="J329" s="41"/>
      <c r="K329" s="59"/>
      <c r="L329" s="59"/>
      <c r="M329" s="41"/>
      <c r="N329" s="41"/>
      <c r="O329" s="59"/>
      <c r="P329"/>
      <c r="Q329"/>
      <c r="R329" s="41"/>
      <c r="S329" s="41"/>
      <c r="T329" s="2"/>
      <c r="U329"/>
      <c r="V329"/>
    </row>
    <row r="330" spans="1:22" s="56" customFormat="1" x14ac:dyDescent="0.25">
      <c r="B330"/>
      <c r="C330" s="91"/>
      <c r="D330" s="41"/>
      <c r="E330" s="58"/>
      <c r="F330" s="41"/>
      <c r="G330"/>
      <c r="H330" s="41"/>
      <c r="I330" s="41"/>
      <c r="J330" s="41"/>
      <c r="K330" s="59"/>
      <c r="L330" s="59"/>
      <c r="M330" s="41"/>
      <c r="N330" s="41"/>
      <c r="O330" s="59"/>
      <c r="P330"/>
      <c r="Q330"/>
      <c r="R330" s="41"/>
      <c r="S330" s="41"/>
      <c r="T330" s="2"/>
      <c r="U330"/>
      <c r="V330"/>
    </row>
    <row r="331" spans="1:22" s="56" customFormat="1" x14ac:dyDescent="0.25">
      <c r="B331"/>
      <c r="C331" s="91"/>
      <c r="D331" s="41"/>
      <c r="E331" s="58"/>
      <c r="F331" s="41"/>
      <c r="G331"/>
      <c r="H331" s="41"/>
      <c r="I331" s="41"/>
      <c r="J331" s="41"/>
      <c r="K331" s="59"/>
      <c r="L331" s="59"/>
      <c r="M331" s="41"/>
      <c r="N331" s="41"/>
      <c r="O331" s="59"/>
      <c r="P331"/>
      <c r="Q331"/>
      <c r="R331" s="41"/>
      <c r="S331" s="41"/>
      <c r="T331" s="2"/>
      <c r="U331"/>
      <c r="V331"/>
    </row>
    <row r="332" spans="1:22" s="56" customFormat="1" x14ac:dyDescent="0.25">
      <c r="B332"/>
      <c r="C332" s="91"/>
      <c r="D332" s="41"/>
      <c r="E332" s="58"/>
      <c r="F332" s="41"/>
      <c r="G332"/>
      <c r="H332" s="41"/>
      <c r="I332" s="41"/>
      <c r="J332" s="41"/>
      <c r="K332" s="59"/>
      <c r="L332" s="59"/>
      <c r="M332" s="41"/>
      <c r="N332" s="41"/>
      <c r="O332" s="59"/>
      <c r="P332"/>
      <c r="Q332"/>
      <c r="R332" s="41"/>
      <c r="S332" s="41"/>
      <c r="T332" s="2"/>
      <c r="U332"/>
      <c r="V332"/>
    </row>
    <row r="333" spans="1:22" s="56" customFormat="1" x14ac:dyDescent="0.25">
      <c r="B333"/>
      <c r="C333" s="91"/>
      <c r="D333" s="41"/>
      <c r="E333" s="58"/>
      <c r="F333" s="41"/>
      <c r="G333"/>
      <c r="H333" s="41"/>
      <c r="I333" s="41"/>
      <c r="J333" s="41"/>
      <c r="K333" s="59"/>
      <c r="L333" s="59"/>
      <c r="M333" s="41"/>
      <c r="N333" s="41"/>
      <c r="O333" s="59"/>
      <c r="P333"/>
      <c r="Q333"/>
      <c r="R333" s="41"/>
      <c r="S333" s="41"/>
      <c r="T333" s="2"/>
      <c r="U333"/>
      <c r="V333"/>
    </row>
    <row r="334" spans="1:22" ht="29.25" x14ac:dyDescent="0.5">
      <c r="C334" s="1" t="s">
        <v>0</v>
      </c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22" ht="23.25" x14ac:dyDescent="0.35">
      <c r="C335" s="3" t="s">
        <v>1</v>
      </c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22" ht="23.25" x14ac:dyDescent="0.35">
      <c r="C336" s="442"/>
      <c r="D336" s="442"/>
      <c r="E336" s="443"/>
      <c r="F336" s="442"/>
      <c r="G336" s="442"/>
      <c r="H336" s="442"/>
      <c r="I336" s="442"/>
      <c r="J336" s="442"/>
      <c r="K336" s="442"/>
      <c r="L336" s="442"/>
      <c r="M336" s="442"/>
      <c r="N336" s="442"/>
      <c r="O336" s="442"/>
      <c r="P336" s="442"/>
      <c r="Q336" s="442"/>
      <c r="R336" s="442"/>
      <c r="S336" s="442"/>
    </row>
    <row r="337" spans="1:21" ht="15.75" x14ac:dyDescent="0.25">
      <c r="C337" s="245" t="s">
        <v>246</v>
      </c>
      <c r="D337" s="245"/>
      <c r="E337" s="245"/>
      <c r="F337" s="245"/>
      <c r="G337" s="245"/>
      <c r="H337" s="245"/>
      <c r="I337" s="245"/>
      <c r="J337" s="245"/>
      <c r="K337" s="245"/>
      <c r="L337" s="245"/>
      <c r="M337" s="245"/>
      <c r="N337" s="245"/>
      <c r="O337" s="245"/>
      <c r="P337" s="245"/>
      <c r="Q337" s="245"/>
      <c r="R337" s="245"/>
      <c r="S337" s="245"/>
    </row>
    <row r="338" spans="1:21" x14ac:dyDescent="0.25">
      <c r="C338" s="12" t="str">
        <f>C318</f>
        <v>PERIODO DEL 1 DE ENERO AL 31 DE DICIEMBRE DE 2020</v>
      </c>
      <c r="D338" s="13"/>
      <c r="E338" s="6"/>
      <c r="F338" s="246"/>
      <c r="G338" s="247"/>
      <c r="H338" s="222"/>
      <c r="I338" s="222"/>
      <c r="J338" s="222"/>
      <c r="K338" s="223"/>
      <c r="L338" s="223"/>
      <c r="M338" s="222"/>
      <c r="N338" s="222"/>
      <c r="O338" s="223"/>
      <c r="P338" s="222"/>
      <c r="Q338" s="222"/>
      <c r="R338" s="222"/>
      <c r="S338" s="247"/>
    </row>
    <row r="339" spans="1:21" ht="27" x14ac:dyDescent="0.25">
      <c r="C339" s="15" t="s">
        <v>7</v>
      </c>
      <c r="D339" s="15" t="s">
        <v>8</v>
      </c>
      <c r="E339" s="16" t="s">
        <v>9</v>
      </c>
      <c r="F339" s="15" t="s">
        <v>10</v>
      </c>
      <c r="G339" s="15" t="s">
        <v>11</v>
      </c>
      <c r="H339" s="15" t="s">
        <v>12</v>
      </c>
      <c r="I339" s="15"/>
      <c r="J339" s="15"/>
      <c r="K339" s="18" t="s">
        <v>13</v>
      </c>
      <c r="L339" s="19" t="s">
        <v>14</v>
      </c>
      <c r="M339" s="15" t="s">
        <v>15</v>
      </c>
      <c r="N339" s="20" t="s">
        <v>16</v>
      </c>
      <c r="O339" s="20" t="s">
        <v>41</v>
      </c>
      <c r="P339" s="21" t="s">
        <v>18</v>
      </c>
      <c r="Q339" s="21" t="s">
        <v>19</v>
      </c>
      <c r="R339" s="22" t="s">
        <v>20</v>
      </c>
      <c r="S339" s="15" t="s">
        <v>21</v>
      </c>
    </row>
    <row r="340" spans="1:21" ht="26.25" customHeight="1" x14ac:dyDescent="0.25">
      <c r="A340" s="33" t="s">
        <v>224</v>
      </c>
      <c r="C340" s="173" t="s">
        <v>247</v>
      </c>
      <c r="D340" s="174" t="s">
        <v>248</v>
      </c>
      <c r="E340" s="248" t="s">
        <v>249</v>
      </c>
      <c r="F340" s="28">
        <v>132</v>
      </c>
      <c r="G340" s="444">
        <v>50</v>
      </c>
      <c r="H340" s="29">
        <v>9857.1</v>
      </c>
      <c r="I340" s="29">
        <f>H340*2</f>
        <v>19714.2</v>
      </c>
      <c r="J340" s="29">
        <f>K340*24*5</f>
        <v>118285.20000000001</v>
      </c>
      <c r="K340" s="77">
        <v>985.71</v>
      </c>
      <c r="L340" s="77"/>
      <c r="M340" s="333">
        <v>788.88</v>
      </c>
      <c r="N340" s="333">
        <v>145.35</v>
      </c>
      <c r="O340" s="334">
        <v>0.01</v>
      </c>
      <c r="P340" s="328">
        <v>0</v>
      </c>
      <c r="Q340" s="328"/>
      <c r="R340" s="29">
        <f>+H340+K340-M340-Q340</f>
        <v>10053.930000000002</v>
      </c>
      <c r="S340" s="331"/>
      <c r="U340" s="37" t="s">
        <v>227</v>
      </c>
    </row>
    <row r="341" spans="1:21" ht="20.25" customHeight="1" thickBot="1" x14ac:dyDescent="0.3">
      <c r="D341" s="448"/>
      <c r="E341" s="253"/>
      <c r="G341" s="255" t="s">
        <v>32</v>
      </c>
      <c r="H341" s="232">
        <f t="shared" ref="H341:R341" si="47">SUM(H340:H340)</f>
        <v>9857.1</v>
      </c>
      <c r="I341" s="232">
        <f t="shared" si="47"/>
        <v>19714.2</v>
      </c>
      <c r="J341" s="232">
        <f t="shared" si="47"/>
        <v>118285.20000000001</v>
      </c>
      <c r="K341" s="232">
        <f t="shared" si="47"/>
        <v>985.71</v>
      </c>
      <c r="L341" s="232">
        <f>SUM(L340:L340)</f>
        <v>0</v>
      </c>
      <c r="M341" s="232">
        <f t="shared" si="47"/>
        <v>788.88</v>
      </c>
      <c r="N341" s="232"/>
      <c r="O341" s="232">
        <f t="shared" si="47"/>
        <v>0.01</v>
      </c>
      <c r="P341" s="232">
        <f t="shared" si="47"/>
        <v>0</v>
      </c>
      <c r="Q341" s="232">
        <f t="shared" si="47"/>
        <v>0</v>
      </c>
      <c r="R341" s="232">
        <f t="shared" si="47"/>
        <v>10053.930000000002</v>
      </c>
      <c r="S341" s="428"/>
      <c r="T341" s="398"/>
    </row>
    <row r="342" spans="1:21" ht="20.25" customHeight="1" x14ac:dyDescent="0.25">
      <c r="C342" s="427"/>
      <c r="D342" s="448"/>
      <c r="E342" s="253"/>
      <c r="F342" s="115"/>
      <c r="G342" s="246"/>
      <c r="H342" s="222"/>
      <c r="I342" s="222"/>
      <c r="J342" s="222"/>
      <c r="K342" s="431"/>
      <c r="L342" s="431"/>
      <c r="M342" s="222"/>
      <c r="N342" s="222"/>
      <c r="O342" s="223"/>
      <c r="P342" s="222"/>
      <c r="Q342" s="222"/>
      <c r="R342" s="397"/>
      <c r="S342" s="428"/>
      <c r="T342" s="398"/>
    </row>
    <row r="343" spans="1:21" ht="20.25" customHeight="1" x14ac:dyDescent="0.25">
      <c r="C343" s="427"/>
      <c r="D343" s="448"/>
      <c r="E343" s="253"/>
      <c r="F343" s="115"/>
      <c r="G343" s="246"/>
      <c r="H343" s="222"/>
      <c r="I343" s="222"/>
      <c r="J343" s="222"/>
      <c r="K343" s="431"/>
      <c r="L343" s="431"/>
      <c r="M343" s="222"/>
      <c r="N343" s="222"/>
      <c r="O343" s="223"/>
      <c r="P343" s="222"/>
      <c r="Q343" s="222"/>
      <c r="R343" s="397"/>
      <c r="S343" s="428"/>
      <c r="T343" s="398"/>
    </row>
    <row r="344" spans="1:21" ht="15.75" x14ac:dyDescent="0.25">
      <c r="C344" s="245" t="s">
        <v>250</v>
      </c>
      <c r="D344" s="245"/>
      <c r="E344" s="245"/>
      <c r="F344" s="245"/>
      <c r="G344" s="245"/>
      <c r="H344" s="245"/>
      <c r="I344" s="245"/>
      <c r="J344" s="245"/>
      <c r="K344" s="245"/>
      <c r="L344" s="245"/>
      <c r="M344" s="245"/>
      <c r="N344" s="245"/>
      <c r="O344" s="245"/>
      <c r="P344" s="245"/>
      <c r="Q344" s="245"/>
      <c r="R344" s="245"/>
      <c r="S344" s="245"/>
    </row>
    <row r="345" spans="1:21" x14ac:dyDescent="0.25">
      <c r="C345" s="12" t="str">
        <f>C318</f>
        <v>PERIODO DEL 1 DE ENERO AL 31 DE DICIEMBRE DE 2020</v>
      </c>
      <c r="D345" s="13"/>
      <c r="E345" s="6"/>
      <c r="F345" s="246"/>
      <c r="G345" s="247"/>
      <c r="H345" s="222"/>
      <c r="I345" s="222"/>
      <c r="J345" s="222"/>
      <c r="K345" s="223"/>
      <c r="L345" s="223"/>
      <c r="M345" s="222"/>
      <c r="N345" s="222"/>
      <c r="O345" s="223"/>
      <c r="P345" s="222"/>
      <c r="Q345" s="222"/>
      <c r="R345" s="222"/>
      <c r="S345" s="247"/>
    </row>
    <row r="346" spans="1:21" ht="27" x14ac:dyDescent="0.25">
      <c r="C346" s="15" t="s">
        <v>7</v>
      </c>
      <c r="D346" s="15" t="s">
        <v>8</v>
      </c>
      <c r="E346" s="16" t="s">
        <v>9</v>
      </c>
      <c r="F346" s="15" t="s">
        <v>10</v>
      </c>
      <c r="G346" s="15" t="s">
        <v>11</v>
      </c>
      <c r="H346" s="15" t="s">
        <v>12</v>
      </c>
      <c r="I346" s="15"/>
      <c r="J346" s="15"/>
      <c r="K346" s="18" t="s">
        <v>13</v>
      </c>
      <c r="L346" s="19" t="s">
        <v>14</v>
      </c>
      <c r="M346" s="15" t="s">
        <v>15</v>
      </c>
      <c r="N346" s="20" t="s">
        <v>16</v>
      </c>
      <c r="O346" s="20" t="s">
        <v>41</v>
      </c>
      <c r="P346" s="21" t="s">
        <v>18</v>
      </c>
      <c r="Q346" s="21" t="s">
        <v>19</v>
      </c>
      <c r="R346" s="22" t="s">
        <v>20</v>
      </c>
      <c r="S346" s="15" t="s">
        <v>21</v>
      </c>
    </row>
    <row r="347" spans="1:21" ht="31.5" customHeight="1" x14ac:dyDescent="0.25">
      <c r="C347" s="173" t="s">
        <v>251</v>
      </c>
      <c r="D347" s="450"/>
      <c r="E347" s="248" t="s">
        <v>252</v>
      </c>
      <c r="F347" s="123">
        <v>132</v>
      </c>
      <c r="G347" s="195">
        <v>50</v>
      </c>
      <c r="H347" s="29">
        <v>14833.65</v>
      </c>
      <c r="I347" s="29">
        <f>H347*2</f>
        <v>29667.3</v>
      </c>
      <c r="J347" s="29">
        <f>K347*24</f>
        <v>35600.879999999997</v>
      </c>
      <c r="K347" s="77">
        <v>1483.37</v>
      </c>
      <c r="L347" s="77"/>
      <c r="M347" s="81">
        <v>2223.41</v>
      </c>
      <c r="N347" s="81">
        <v>0</v>
      </c>
      <c r="O347" s="82">
        <v>0</v>
      </c>
      <c r="P347" s="81">
        <v>0</v>
      </c>
      <c r="Q347" s="81"/>
      <c r="R347" s="29">
        <f t="shared" ref="R347:R350" si="48">+H347+K347-M347-Q347</f>
        <v>14093.61</v>
      </c>
      <c r="S347" s="406"/>
    </row>
    <row r="348" spans="1:21" ht="29.25" customHeight="1" x14ac:dyDescent="0.25">
      <c r="C348" s="173" t="s">
        <v>253</v>
      </c>
      <c r="D348" s="450"/>
      <c r="E348" s="248" t="s">
        <v>254</v>
      </c>
      <c r="F348" s="123">
        <v>132</v>
      </c>
      <c r="G348" s="444">
        <v>18.77</v>
      </c>
      <c r="H348" s="29">
        <v>3926.1</v>
      </c>
      <c r="I348" s="29">
        <f>H348*2</f>
        <v>7852.2</v>
      </c>
      <c r="J348" s="29">
        <f>K348*24</f>
        <v>0</v>
      </c>
      <c r="K348" s="77"/>
      <c r="L348" s="77"/>
      <c r="M348" s="81">
        <v>143.58000000000001</v>
      </c>
      <c r="N348" s="81">
        <v>125.1</v>
      </c>
      <c r="O348" s="82">
        <v>0.01</v>
      </c>
      <c r="P348" s="81">
        <v>0</v>
      </c>
      <c r="Q348" s="81"/>
      <c r="R348" s="29">
        <f t="shared" si="48"/>
        <v>3782.52</v>
      </c>
      <c r="S348" s="406"/>
    </row>
    <row r="349" spans="1:21" ht="29.25" customHeight="1" x14ac:dyDescent="0.25">
      <c r="C349" s="173" t="s">
        <v>255</v>
      </c>
      <c r="D349" s="450"/>
      <c r="E349" s="248" t="s">
        <v>254</v>
      </c>
      <c r="F349" s="123">
        <v>132</v>
      </c>
      <c r="G349" s="444">
        <f>26.85+10.41</f>
        <v>37.260000000000005</v>
      </c>
      <c r="H349" s="29">
        <f>7376.23+2860.17</f>
        <v>10236.4</v>
      </c>
      <c r="I349" s="29">
        <f>H349*2</f>
        <v>20472.8</v>
      </c>
      <c r="J349" s="29">
        <f>K349*24</f>
        <v>32967.360000000001</v>
      </c>
      <c r="K349" s="77">
        <v>1373.64</v>
      </c>
      <c r="L349" s="77"/>
      <c r="M349" s="81">
        <v>1295.25</v>
      </c>
      <c r="N349" s="81">
        <v>125.1</v>
      </c>
      <c r="O349" s="82">
        <v>0.01</v>
      </c>
      <c r="P349" s="81">
        <v>0</v>
      </c>
      <c r="Q349" s="81"/>
      <c r="R349" s="29">
        <f t="shared" si="48"/>
        <v>10314.789999999999</v>
      </c>
      <c r="S349" s="406"/>
    </row>
    <row r="350" spans="1:21" ht="26.25" customHeight="1" x14ac:dyDescent="0.25">
      <c r="A350" s="33" t="s">
        <v>224</v>
      </c>
      <c r="C350" s="332" t="s">
        <v>256</v>
      </c>
      <c r="D350" s="330"/>
      <c r="E350" s="248" t="s">
        <v>254</v>
      </c>
      <c r="F350" s="123">
        <v>132</v>
      </c>
      <c r="G350" s="444">
        <v>50</v>
      </c>
      <c r="H350" s="29">
        <v>10475.1</v>
      </c>
      <c r="I350" s="29">
        <f>H350*2</f>
        <v>20950.2</v>
      </c>
      <c r="J350" s="29">
        <f>K350*24</f>
        <v>25140.239999999998</v>
      </c>
      <c r="K350" s="77">
        <v>1047.51</v>
      </c>
      <c r="L350" s="77">
        <v>1200</v>
      </c>
      <c r="M350" s="81">
        <v>856.11</v>
      </c>
      <c r="N350" s="81">
        <v>125.1</v>
      </c>
      <c r="O350" s="82">
        <v>0.01</v>
      </c>
      <c r="P350" s="81">
        <v>0</v>
      </c>
      <c r="Q350" s="81"/>
      <c r="R350" s="29">
        <f t="shared" si="48"/>
        <v>10666.5</v>
      </c>
      <c r="S350" s="331"/>
      <c r="U350" s="37" t="s">
        <v>227</v>
      </c>
    </row>
    <row r="351" spans="1:21" ht="20.25" customHeight="1" thickBot="1" x14ac:dyDescent="0.3">
      <c r="C351" s="427"/>
      <c r="D351" s="448"/>
      <c r="E351" s="253"/>
      <c r="G351" s="255" t="s">
        <v>32</v>
      </c>
      <c r="H351" s="232">
        <f t="shared" ref="H351:M351" si="49">SUM(H347:H350)</f>
        <v>39471.25</v>
      </c>
      <c r="I351" s="232">
        <f t="shared" si="49"/>
        <v>78942.5</v>
      </c>
      <c r="J351" s="232">
        <f t="shared" si="49"/>
        <v>93708.479999999981</v>
      </c>
      <c r="K351" s="232">
        <f t="shared" si="49"/>
        <v>3904.5200000000004</v>
      </c>
      <c r="L351" s="232">
        <f t="shared" si="49"/>
        <v>1200</v>
      </c>
      <c r="M351" s="232">
        <f t="shared" si="49"/>
        <v>4518.3499999999995</v>
      </c>
      <c r="N351" s="232"/>
      <c r="O351" s="232">
        <f>SUM(O347:O350)</f>
        <v>0.03</v>
      </c>
      <c r="P351" s="232">
        <f>SUM(P347:P350)</f>
        <v>0</v>
      </c>
      <c r="Q351" s="232">
        <f>SUM(Q347:Q350)</f>
        <v>0</v>
      </c>
      <c r="R351" s="232">
        <f>SUM(R347:R350)</f>
        <v>38857.42</v>
      </c>
      <c r="S351" s="428"/>
      <c r="T351" s="398"/>
    </row>
    <row r="352" spans="1:21" ht="20.25" customHeight="1" x14ac:dyDescent="0.25">
      <c r="C352" s="427"/>
      <c r="D352" s="448"/>
      <c r="E352" s="253"/>
      <c r="F352" s="115"/>
      <c r="G352" s="246"/>
      <c r="H352" s="222"/>
      <c r="I352" s="222"/>
      <c r="J352" s="222"/>
      <c r="K352" s="431"/>
      <c r="L352" s="431" t="s">
        <v>204</v>
      </c>
      <c r="M352" s="222"/>
      <c r="N352" s="222"/>
      <c r="O352" s="223"/>
      <c r="P352" s="222"/>
      <c r="Q352" s="222"/>
      <c r="R352" s="397"/>
      <c r="S352" s="428"/>
      <c r="T352" s="398"/>
    </row>
    <row r="353" spans="1:22" ht="15.75" thickBot="1" x14ac:dyDescent="0.3">
      <c r="C353" s="91"/>
      <c r="F353" s="41"/>
      <c r="T353" s="398"/>
    </row>
    <row r="354" spans="1:22" ht="15.75" thickBot="1" x14ac:dyDescent="0.3">
      <c r="C354" s="91"/>
      <c r="E354" s="454" t="s">
        <v>257</v>
      </c>
      <c r="F354" s="455"/>
      <c r="G354" s="456">
        <v>81</v>
      </c>
      <c r="H354" s="54"/>
      <c r="I354" s="54"/>
      <c r="J354" s="54"/>
      <c r="K354" s="457"/>
      <c r="L354" s="457"/>
      <c r="M354" s="54"/>
      <c r="N354" s="54"/>
      <c r="O354" s="457"/>
      <c r="P354" s="54"/>
      <c r="Q354" s="54"/>
      <c r="R354" s="458"/>
      <c r="S354" s="2"/>
      <c r="T354"/>
    </row>
    <row r="355" spans="1:22" s="56" customFormat="1" ht="15.75" thickBot="1" x14ac:dyDescent="0.3">
      <c r="B355"/>
      <c r="C355" s="91"/>
      <c r="D355"/>
      <c r="E355" s="459" t="s">
        <v>258</v>
      </c>
      <c r="F355" s="460"/>
      <c r="G355" s="460"/>
      <c r="H355" s="461">
        <f t="shared" ref="H355:R355" si="50">+H341+H323+H315+H290+H279+H264+H256+H243+H236+H228+H199+H172+H145+H138+H132+H115+H110+H101+H81+H71+H55+H49+H41+H34+H16+H351</f>
        <v>808933.50027397252</v>
      </c>
      <c r="I355" s="461">
        <f t="shared" si="50"/>
        <v>808577.74465753429</v>
      </c>
      <c r="J355" s="461">
        <f t="shared" si="50"/>
        <v>1567077.6839999999</v>
      </c>
      <c r="K355" s="461">
        <f t="shared" si="50"/>
        <v>81606.808499999999</v>
      </c>
      <c r="L355" s="461">
        <f t="shared" si="50"/>
        <v>2679</v>
      </c>
      <c r="M355" s="461">
        <f t="shared" si="50"/>
        <v>88605.865185338131</v>
      </c>
      <c r="N355" s="461">
        <f t="shared" si="50"/>
        <v>500.4</v>
      </c>
      <c r="O355" s="461">
        <f t="shared" si="50"/>
        <v>1969.7055679999999</v>
      </c>
      <c r="P355" s="461">
        <f t="shared" si="50"/>
        <v>0</v>
      </c>
      <c r="Q355" s="461">
        <f t="shared" si="50"/>
        <v>0</v>
      </c>
      <c r="R355" s="461">
        <f t="shared" si="50"/>
        <v>801934.4535886345</v>
      </c>
      <c r="S355" s="2"/>
      <c r="T355"/>
      <c r="U355"/>
    </row>
    <row r="356" spans="1:22" s="56" customFormat="1" x14ac:dyDescent="0.25">
      <c r="B356"/>
      <c r="C356" s="91"/>
      <c r="D356"/>
      <c r="E356" s="92"/>
      <c r="F356" s="41"/>
      <c r="G356"/>
      <c r="H356"/>
      <c r="I356"/>
      <c r="J356"/>
      <c r="K356" s="52"/>
      <c r="L356" s="52"/>
      <c r="M356"/>
      <c r="N356"/>
      <c r="O356" s="52"/>
      <c r="P356"/>
      <c r="Q356"/>
      <c r="R356"/>
      <c r="S356"/>
      <c r="T356" s="2"/>
      <c r="U356"/>
      <c r="V356"/>
    </row>
    <row r="357" spans="1:22" s="56" customFormat="1" x14ac:dyDescent="0.25">
      <c r="B357"/>
      <c r="C357" s="91"/>
      <c r="D357"/>
      <c r="E357" s="92"/>
      <c r="F357" s="41"/>
      <c r="G357"/>
      <c r="H357"/>
      <c r="I357"/>
      <c r="J357"/>
      <c r="K357" s="52"/>
      <c r="L357" s="52"/>
      <c r="M357"/>
      <c r="N357"/>
      <c r="O357" s="52"/>
      <c r="P357"/>
      <c r="Q357"/>
      <c r="R357"/>
      <c r="S357"/>
      <c r="T357" s="2"/>
      <c r="U357"/>
      <c r="V357"/>
    </row>
    <row r="358" spans="1:22" s="56" customFormat="1" x14ac:dyDescent="0.25">
      <c r="B358"/>
      <c r="C358" s="91"/>
      <c r="D358"/>
      <c r="E358" s="92"/>
      <c r="F358" s="41"/>
      <c r="G358"/>
      <c r="H358"/>
      <c r="I358"/>
      <c r="J358"/>
      <c r="K358" s="52"/>
      <c r="L358" s="52"/>
      <c r="M358"/>
      <c r="N358"/>
      <c r="O358" s="52"/>
      <c r="P358"/>
      <c r="Q358"/>
      <c r="R358"/>
      <c r="S358"/>
      <c r="T358" s="2"/>
      <c r="U358"/>
      <c r="V358"/>
    </row>
    <row r="359" spans="1:22" s="56" customFormat="1" ht="15.75" thickBot="1" x14ac:dyDescent="0.3">
      <c r="B359"/>
      <c r="C359" s="47"/>
      <c r="D359" s="160"/>
      <c r="E359" s="161"/>
      <c r="F359" s="462"/>
      <c r="G359"/>
      <c r="H359"/>
      <c r="I359" s="48"/>
      <c r="J359" s="48"/>
      <c r="K359" s="51"/>
      <c r="L359" s="51"/>
      <c r="M359" s="48"/>
      <c r="N359"/>
      <c r="O359" s="52"/>
      <c r="P359"/>
      <c r="Q359"/>
      <c r="R359"/>
      <c r="S359"/>
      <c r="T359" s="2"/>
      <c r="U359"/>
      <c r="V359"/>
    </row>
    <row r="360" spans="1:22" s="2" customFormat="1" x14ac:dyDescent="0.25">
      <c r="A360"/>
      <c r="B360"/>
      <c r="C360" s="53" t="s">
        <v>33</v>
      </c>
      <c r="D360" s="53"/>
      <c r="E360" s="53"/>
      <c r="F360" s="53"/>
      <c r="G360" s="53"/>
      <c r="I360" s="54"/>
      <c r="J360" s="54"/>
      <c r="K360" s="55" t="s">
        <v>34</v>
      </c>
      <c r="L360" s="55"/>
      <c r="M360" s="55"/>
      <c r="N360" s="41"/>
      <c r="O360"/>
      <c r="P360"/>
      <c r="Q360"/>
      <c r="R360" s="55" t="s">
        <v>35</v>
      </c>
      <c r="S360" s="55"/>
      <c r="U360"/>
      <c r="V360"/>
    </row>
    <row r="361" spans="1:22" s="56" customFormat="1" x14ac:dyDescent="0.25">
      <c r="B361"/>
      <c r="C361" s="53" t="s">
        <v>36</v>
      </c>
      <c r="D361" s="53"/>
      <c r="E361" s="53"/>
      <c r="F361" s="53"/>
      <c r="G361" s="53"/>
      <c r="H361" s="53" t="s">
        <v>37</v>
      </c>
      <c r="I361" s="53"/>
      <c r="J361" s="53"/>
      <c r="K361" s="53"/>
      <c r="L361" s="53"/>
      <c r="M361" s="53"/>
      <c r="N361" s="53"/>
      <c r="O361" s="53"/>
      <c r="P361"/>
      <c r="Q361"/>
      <c r="R361" s="53" t="s">
        <v>38</v>
      </c>
      <c r="S361" s="53"/>
      <c r="T361" s="2"/>
      <c r="U361"/>
      <c r="V361"/>
    </row>
    <row r="362" spans="1:22" s="56" customFormat="1" x14ac:dyDescent="0.25">
      <c r="B362"/>
      <c r="C362" s="91"/>
      <c r="D362"/>
      <c r="E362" s="92"/>
      <c r="F362" s="41"/>
      <c r="G362"/>
      <c r="H362"/>
      <c r="I362"/>
      <c r="J362"/>
      <c r="K362" s="52"/>
      <c r="L362" s="52"/>
      <c r="M362"/>
      <c r="N362"/>
      <c r="O362" s="52"/>
      <c r="P362"/>
      <c r="Q362"/>
      <c r="R362" s="436"/>
      <c r="S362"/>
      <c r="T362" s="2"/>
      <c r="U362"/>
      <c r="V362"/>
    </row>
    <row r="363" spans="1:22" s="56" customFormat="1" x14ac:dyDescent="0.25">
      <c r="B363"/>
      <c r="C363" s="91"/>
      <c r="D363"/>
      <c r="E363" s="92"/>
      <c r="F363" s="41"/>
      <c r="G363"/>
      <c r="H363"/>
      <c r="I363"/>
      <c r="J363"/>
      <c r="K363" s="52"/>
      <c r="L363" s="52"/>
      <c r="M363"/>
      <c r="N363"/>
      <c r="O363" s="52"/>
      <c r="P363"/>
      <c r="Q363"/>
      <c r="R363" s="436"/>
      <c r="S363"/>
      <c r="T363" s="2"/>
      <c r="U363"/>
      <c r="V363"/>
    </row>
    <row r="364" spans="1:22" s="56" customFormat="1" x14ac:dyDescent="0.25">
      <c r="B364"/>
      <c r="C364" s="91"/>
      <c r="D364"/>
      <c r="E364" s="92"/>
      <c r="F364" s="41"/>
      <c r="G364"/>
      <c r="H364"/>
      <c r="I364"/>
      <c r="J364"/>
      <c r="K364" s="52"/>
      <c r="L364" s="52"/>
      <c r="M364"/>
      <c r="N364"/>
      <c r="O364" s="52"/>
      <c r="P364"/>
      <c r="Q364"/>
      <c r="R364" s="436"/>
      <c r="S364"/>
      <c r="T364" s="2"/>
      <c r="U364"/>
      <c r="V364"/>
    </row>
    <row r="365" spans="1:22" s="56" customFormat="1" x14ac:dyDescent="0.25">
      <c r="B365"/>
      <c r="C365" s="91"/>
      <c r="D365"/>
      <c r="E365" s="92"/>
      <c r="F365" s="41"/>
      <c r="G365"/>
      <c r="H365"/>
      <c r="I365"/>
      <c r="J365"/>
      <c r="K365" s="52"/>
      <c r="L365" s="52"/>
      <c r="M365"/>
      <c r="N365"/>
      <c r="O365" s="52"/>
      <c r="P365"/>
      <c r="Q365"/>
      <c r="R365" s="463"/>
      <c r="S365"/>
      <c r="T365" s="2"/>
      <c r="U365"/>
      <c r="V365"/>
    </row>
    <row r="366" spans="1:22" s="56" customFormat="1" x14ac:dyDescent="0.25">
      <c r="B366"/>
      <c r="C366" s="91"/>
      <c r="D366"/>
      <c r="E366" s="92"/>
      <c r="F366" s="41"/>
      <c r="G366"/>
      <c r="H366"/>
      <c r="I366"/>
      <c r="J366"/>
      <c r="K366" s="52"/>
      <c r="L366" s="52"/>
      <c r="M366"/>
      <c r="N366"/>
      <c r="O366" s="52"/>
      <c r="P366"/>
      <c r="Q366"/>
      <c r="R366" s="436"/>
      <c r="S366"/>
      <c r="T366" s="2"/>
      <c r="U366"/>
      <c r="V366"/>
    </row>
    <row r="367" spans="1:22" s="56" customFormat="1" x14ac:dyDescent="0.25">
      <c r="B367"/>
      <c r="C367" s="91"/>
      <c r="D367"/>
      <c r="E367" s="92"/>
      <c r="F367" s="41"/>
      <c r="G367"/>
      <c r="H367"/>
      <c r="I367"/>
      <c r="J367"/>
      <c r="K367" s="52"/>
      <c r="L367" s="52"/>
      <c r="M367"/>
      <c r="N367"/>
      <c r="O367" s="52"/>
      <c r="P367"/>
      <c r="Q367"/>
      <c r="R367" s="464"/>
      <c r="S367"/>
      <c r="T367" s="2"/>
      <c r="U367"/>
      <c r="V367"/>
    </row>
    <row r="368" spans="1:22" s="56" customFormat="1" x14ac:dyDescent="0.25">
      <c r="B368"/>
      <c r="C368" s="91"/>
      <c r="D368"/>
      <c r="E368" s="92"/>
      <c r="F368" s="41"/>
      <c r="G368"/>
      <c r="H368"/>
      <c r="I368"/>
      <c r="J368"/>
      <c r="K368" s="52"/>
      <c r="L368" s="52"/>
      <c r="M368"/>
      <c r="N368"/>
      <c r="O368" s="52"/>
      <c r="P368"/>
      <c r="Q368"/>
      <c r="R368" s="393"/>
      <c r="S368"/>
      <c r="T368" s="2"/>
      <c r="U368"/>
      <c r="V368"/>
    </row>
    <row r="369" spans="2:22" s="2" customFormat="1" x14ac:dyDescent="0.25">
      <c r="B369"/>
      <c r="C369" s="91"/>
      <c r="D369"/>
      <c r="E369" s="92"/>
      <c r="F369" s="41"/>
      <c r="G369"/>
      <c r="H369"/>
      <c r="I369"/>
      <c r="J369"/>
      <c r="K369" s="52"/>
      <c r="L369" s="52"/>
      <c r="M369"/>
      <c r="N369"/>
      <c r="O369" s="52"/>
      <c r="P369"/>
      <c r="Q369"/>
      <c r="R369" s="222"/>
      <c r="S369"/>
      <c r="U369"/>
      <c r="V369"/>
    </row>
    <row r="370" spans="2:22" s="2" customFormat="1" x14ac:dyDescent="0.25">
      <c r="B370"/>
      <c r="C370"/>
      <c r="D370"/>
      <c r="E370" s="92"/>
      <c r="F370"/>
      <c r="G370"/>
      <c r="H370"/>
      <c r="I370"/>
      <c r="J370"/>
      <c r="K370" s="52"/>
      <c r="L370" s="52"/>
      <c r="M370"/>
      <c r="N370"/>
      <c r="O370" s="52"/>
      <c r="P370"/>
      <c r="Q370"/>
      <c r="R370" s="222"/>
      <c r="S370"/>
      <c r="U370"/>
      <c r="V370"/>
    </row>
    <row r="373" spans="2:22" s="2" customFormat="1" x14ac:dyDescent="0.25">
      <c r="B373"/>
      <c r="C373"/>
      <c r="D373"/>
      <c r="E373" s="92"/>
      <c r="F373"/>
      <c r="G373"/>
      <c r="H373"/>
      <c r="I373"/>
      <c r="J373"/>
      <c r="K373" s="52"/>
      <c r="L373" s="52"/>
      <c r="M373"/>
      <c r="N373"/>
      <c r="O373" s="52"/>
      <c r="P373"/>
      <c r="Q373"/>
      <c r="R373" s="32"/>
      <c r="S373"/>
      <c r="U373"/>
      <c r="V373"/>
    </row>
  </sheetData>
  <mergeCells count="136">
    <mergeCell ref="C360:G360"/>
    <mergeCell ref="K360:M360"/>
    <mergeCell ref="R360:S360"/>
    <mergeCell ref="C361:G361"/>
    <mergeCell ref="H361:O361"/>
    <mergeCell ref="R361:S361"/>
    <mergeCell ref="C334:S334"/>
    <mergeCell ref="C335:S335"/>
    <mergeCell ref="C337:S337"/>
    <mergeCell ref="C344:S344"/>
    <mergeCell ref="E354:F354"/>
    <mergeCell ref="E355:G355"/>
    <mergeCell ref="C317:S317"/>
    <mergeCell ref="C327:G327"/>
    <mergeCell ref="K327:M327"/>
    <mergeCell ref="R327:S327"/>
    <mergeCell ref="C328:G328"/>
    <mergeCell ref="K328:M328"/>
    <mergeCell ref="R328:S328"/>
    <mergeCell ref="C301:G301"/>
    <mergeCell ref="H301:O301"/>
    <mergeCell ref="R301:S301"/>
    <mergeCell ref="C302:S302"/>
    <mergeCell ref="C303:S303"/>
    <mergeCell ref="C305:R305"/>
    <mergeCell ref="C271:S271"/>
    <mergeCell ref="C272:S272"/>
    <mergeCell ref="C274:R274"/>
    <mergeCell ref="C286:S286"/>
    <mergeCell ref="S292:S293"/>
    <mergeCell ref="C300:G300"/>
    <mergeCell ref="K300:M300"/>
    <mergeCell ref="R300:S300"/>
    <mergeCell ref="C268:G268"/>
    <mergeCell ref="K268:M268"/>
    <mergeCell ref="R268:S268"/>
    <mergeCell ref="C269:G269"/>
    <mergeCell ref="H269:O269"/>
    <mergeCell ref="R269:S269"/>
    <mergeCell ref="C248:S248"/>
    <mergeCell ref="C249:S249"/>
    <mergeCell ref="E252:Q252"/>
    <mergeCell ref="S252:S253"/>
    <mergeCell ref="C259:R259"/>
    <mergeCell ref="S260:S261"/>
    <mergeCell ref="C246:G246"/>
    <mergeCell ref="K246:M246"/>
    <mergeCell ref="R246:S246"/>
    <mergeCell ref="C247:G247"/>
    <mergeCell ref="H247:O247"/>
    <mergeCell ref="R247:S247"/>
    <mergeCell ref="B217:S217"/>
    <mergeCell ref="C218:S218"/>
    <mergeCell ref="C220:R220"/>
    <mergeCell ref="S221:S222"/>
    <mergeCell ref="C231:R231"/>
    <mergeCell ref="C238:R238"/>
    <mergeCell ref="C204:G204"/>
    <mergeCell ref="K204:M204"/>
    <mergeCell ref="R204:S204"/>
    <mergeCell ref="C205:G205"/>
    <mergeCell ref="H205:O205"/>
    <mergeCell ref="R205:S205"/>
    <mergeCell ref="C177:G177"/>
    <mergeCell ref="H177:O177"/>
    <mergeCell ref="R177:S177"/>
    <mergeCell ref="C187:S187"/>
    <mergeCell ref="C188:S188"/>
    <mergeCell ref="C192:R192"/>
    <mergeCell ref="C155:S155"/>
    <mergeCell ref="C156:S156"/>
    <mergeCell ref="C158:R158"/>
    <mergeCell ref="S159:S160"/>
    <mergeCell ref="C176:G176"/>
    <mergeCell ref="K176:M176"/>
    <mergeCell ref="R176:S176"/>
    <mergeCell ref="C151:G151"/>
    <mergeCell ref="K151:M151"/>
    <mergeCell ref="R151:S151"/>
    <mergeCell ref="C152:G152"/>
    <mergeCell ref="H152:O152"/>
    <mergeCell ref="R152:S152"/>
    <mergeCell ref="C122:S122"/>
    <mergeCell ref="C123:S123"/>
    <mergeCell ref="C125:R125"/>
    <mergeCell ref="S125:S126"/>
    <mergeCell ref="C134:R134"/>
    <mergeCell ref="C140:R140"/>
    <mergeCell ref="S140:S141"/>
    <mergeCell ref="C120:G120"/>
    <mergeCell ref="K120:M120"/>
    <mergeCell ref="R120:S120"/>
    <mergeCell ref="C121:G121"/>
    <mergeCell ref="H121:O121"/>
    <mergeCell ref="R121:S121"/>
    <mergeCell ref="C91:S91"/>
    <mergeCell ref="C92:S92"/>
    <mergeCell ref="C94:R94"/>
    <mergeCell ref="S94:S95"/>
    <mergeCell ref="C105:R105"/>
    <mergeCell ref="C112:S112"/>
    <mergeCell ref="C73:R73"/>
    <mergeCell ref="C87:G87"/>
    <mergeCell ref="K87:M87"/>
    <mergeCell ref="R87:S87"/>
    <mergeCell ref="C88:G88"/>
    <mergeCell ref="H88:O88"/>
    <mergeCell ref="R88:S88"/>
    <mergeCell ref="C59:G59"/>
    <mergeCell ref="H59:O59"/>
    <mergeCell ref="R59:S59"/>
    <mergeCell ref="C61:S61"/>
    <mergeCell ref="C62:S62"/>
    <mergeCell ref="C64:R64"/>
    <mergeCell ref="S64:S65"/>
    <mergeCell ref="C36:R36"/>
    <mergeCell ref="C42:R42"/>
    <mergeCell ref="S42:S43"/>
    <mergeCell ref="C50:R50"/>
    <mergeCell ref="C58:G58"/>
    <mergeCell ref="K58:M58"/>
    <mergeCell ref="R58:S58"/>
    <mergeCell ref="C22:G22"/>
    <mergeCell ref="H22:O22"/>
    <mergeCell ref="R22:S22"/>
    <mergeCell ref="C26:S26"/>
    <mergeCell ref="C27:S27"/>
    <mergeCell ref="C29:R29"/>
    <mergeCell ref="S29:S30"/>
    <mergeCell ref="C1:S1"/>
    <mergeCell ref="C2:S2"/>
    <mergeCell ref="C4:R4"/>
    <mergeCell ref="S4:S5"/>
    <mergeCell ref="C21:G21"/>
    <mergeCell ref="K21:M21"/>
    <mergeCell ref="R21:S21"/>
  </mergeCells>
  <pageMargins left="0.7" right="0.7" top="0.75" bottom="0.75" header="0.3" footer="0.3"/>
  <pageSetup paperSize="5" scale="79" orientation="landscape" r:id="rId1"/>
  <headerFooter>
    <oddHeader xml:space="preserve">&amp;C </oddHeader>
  </headerFooter>
  <rowBreaks count="8" manualBreakCount="8">
    <brk id="25" max="16383" man="1"/>
    <brk id="59" max="16383" man="1"/>
    <brk id="121" max="16383" man="1"/>
    <brk id="154" max="16383" man="1"/>
    <brk id="186" max="16383" man="1"/>
    <brk id="247" max="16383" man="1"/>
    <brk id="270" max="16383" man="1"/>
    <brk id="3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AGUINALDO</vt:lpstr>
      <vt:lpstr>AGUINALDO!Área_de_impresión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Ayuntamiento</dc:creator>
  <cp:lastModifiedBy>H. Ayuntamiento</cp:lastModifiedBy>
  <dcterms:created xsi:type="dcterms:W3CDTF">2021-09-01T14:55:10Z</dcterms:created>
  <dcterms:modified xsi:type="dcterms:W3CDTF">2021-09-01T14:55:25Z</dcterms:modified>
</cp:coreProperties>
</file>