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F0830FC9-F39B-436E-8AE0-8E000CFF36AE}" xr6:coauthVersionLast="47" xr6:coauthVersionMax="47" xr10:uidLastSave="{00000000-0000-0000-0000-000000000000}"/>
  <bookViews>
    <workbookView xWindow="-120" yWindow="-120" windowWidth="20730" windowHeight="11160" xr2:uid="{CE994D54-9CA1-4C62-B5C1-97728AFEFF18}"/>
  </bookViews>
  <sheets>
    <sheet name="2 MAYO" sheetId="1" r:id="rId1"/>
  </sheets>
  <externalReferences>
    <externalReference r:id="rId2"/>
  </externalReferences>
  <definedNames>
    <definedName name="_xlnm.Print_Area" localSheetId="0">'2 MAYO'!$B$1:$R$370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H357" i="1"/>
  <c r="Q356" i="1"/>
  <c r="K356" i="1"/>
  <c r="J356" i="1" s="1"/>
  <c r="I356" i="1"/>
  <c r="K355" i="1"/>
  <c r="Q355" i="1" s="1"/>
  <c r="I355" i="1"/>
  <c r="Q354" i="1"/>
  <c r="K354" i="1"/>
  <c r="K357" i="1" s="1"/>
  <c r="I354" i="1"/>
  <c r="I357" i="1" s="1"/>
  <c r="P348" i="1"/>
  <c r="O348" i="1"/>
  <c r="O361" i="1" s="1"/>
  <c r="N348" i="1"/>
  <c r="N361" i="1" s="1"/>
  <c r="M348" i="1"/>
  <c r="L348" i="1"/>
  <c r="I348" i="1"/>
  <c r="H348" i="1"/>
  <c r="K347" i="1"/>
  <c r="Q347" i="1" s="1"/>
  <c r="Q348" i="1" s="1"/>
  <c r="I347" i="1"/>
  <c r="P328" i="1"/>
  <c r="P361" i="1" s="1"/>
  <c r="O328" i="1"/>
  <c r="N328" i="1"/>
  <c r="M328" i="1"/>
  <c r="M361" i="1" s="1"/>
  <c r="L328" i="1"/>
  <c r="K328" i="1"/>
  <c r="H328" i="1"/>
  <c r="K326" i="1"/>
  <c r="Q326" i="1" s="1"/>
  <c r="J326" i="1"/>
  <c r="J328" i="1" s="1"/>
  <c r="I326" i="1"/>
  <c r="I328" i="1" s="1"/>
  <c r="Q325" i="1"/>
  <c r="K325" i="1"/>
  <c r="P320" i="1"/>
  <c r="O320" i="1"/>
  <c r="N320" i="1"/>
  <c r="M320" i="1"/>
  <c r="L320" i="1"/>
  <c r="I320" i="1"/>
  <c r="H320" i="1"/>
  <c r="K319" i="1"/>
  <c r="Q319" i="1" s="1"/>
  <c r="I319" i="1"/>
  <c r="Q318" i="1"/>
  <c r="K318" i="1"/>
  <c r="J318" i="1"/>
  <c r="I318" i="1"/>
  <c r="K317" i="1"/>
  <c r="Q317" i="1" s="1"/>
  <c r="I317" i="1"/>
  <c r="Q316" i="1"/>
  <c r="K316" i="1"/>
  <c r="J316" i="1"/>
  <c r="I316" i="1"/>
  <c r="K315" i="1"/>
  <c r="Q315" i="1" s="1"/>
  <c r="Q320" i="1" s="1"/>
  <c r="I315" i="1"/>
  <c r="Q314" i="1"/>
  <c r="K314" i="1"/>
  <c r="J314" i="1"/>
  <c r="I314" i="1"/>
  <c r="Q296" i="1"/>
  <c r="P296" i="1"/>
  <c r="O296" i="1"/>
  <c r="N296" i="1"/>
  <c r="M296" i="1"/>
  <c r="L296" i="1"/>
  <c r="J296" i="1"/>
  <c r="I296" i="1"/>
  <c r="H296" i="1"/>
  <c r="Q295" i="1"/>
  <c r="K295" i="1"/>
  <c r="K296" i="1" s="1"/>
  <c r="P285" i="1"/>
  <c r="O285" i="1"/>
  <c r="N285" i="1"/>
  <c r="M285" i="1"/>
  <c r="L285" i="1"/>
  <c r="K284" i="1"/>
  <c r="H284" i="1"/>
  <c r="H285" i="1" s="1"/>
  <c r="Q283" i="1"/>
  <c r="K283" i="1"/>
  <c r="J283" i="1" s="1"/>
  <c r="J285" i="1" s="1"/>
  <c r="I283" i="1"/>
  <c r="I285" i="1" s="1"/>
  <c r="P270" i="1"/>
  <c r="O270" i="1"/>
  <c r="N270" i="1"/>
  <c r="M270" i="1"/>
  <c r="L270" i="1"/>
  <c r="K270" i="1"/>
  <c r="J270" i="1"/>
  <c r="I270" i="1"/>
  <c r="H270" i="1"/>
  <c r="Q269" i="1"/>
  <c r="Q270" i="1" s="1"/>
  <c r="K269" i="1"/>
  <c r="H269" i="1"/>
  <c r="P262" i="1"/>
  <c r="O262" i="1"/>
  <c r="N262" i="1"/>
  <c r="M262" i="1"/>
  <c r="L262" i="1"/>
  <c r="J262" i="1"/>
  <c r="I262" i="1"/>
  <c r="H262" i="1"/>
  <c r="K261" i="1"/>
  <c r="Q261" i="1" s="1"/>
  <c r="Q262" i="1" s="1"/>
  <c r="P249" i="1"/>
  <c r="O249" i="1"/>
  <c r="N249" i="1"/>
  <c r="M249" i="1"/>
  <c r="L249" i="1"/>
  <c r="J249" i="1"/>
  <c r="I249" i="1"/>
  <c r="H249" i="1"/>
  <c r="K247" i="1"/>
  <c r="Q247" i="1" s="1"/>
  <c r="Q249" i="1" s="1"/>
  <c r="P242" i="1"/>
  <c r="O242" i="1"/>
  <c r="N242" i="1"/>
  <c r="M242" i="1"/>
  <c r="L242" i="1"/>
  <c r="K242" i="1"/>
  <c r="J242" i="1"/>
  <c r="I242" i="1"/>
  <c r="H242" i="1"/>
  <c r="Q241" i="1"/>
  <c r="K241" i="1"/>
  <c r="Q240" i="1"/>
  <c r="Q242" i="1" s="1"/>
  <c r="K240" i="1"/>
  <c r="P234" i="1"/>
  <c r="O234" i="1"/>
  <c r="N234" i="1"/>
  <c r="M234" i="1"/>
  <c r="L234" i="1"/>
  <c r="K233" i="1"/>
  <c r="Q233" i="1" s="1"/>
  <c r="I233" i="1"/>
  <c r="K232" i="1"/>
  <c r="J232" i="1" s="1"/>
  <c r="H232" i="1"/>
  <c r="Q232" i="1" s="1"/>
  <c r="Q231" i="1"/>
  <c r="K231" i="1"/>
  <c r="K234" i="1" s="1"/>
  <c r="I231" i="1"/>
  <c r="P201" i="1"/>
  <c r="O201" i="1"/>
  <c r="N201" i="1"/>
  <c r="M201" i="1"/>
  <c r="L201" i="1"/>
  <c r="H201" i="1"/>
  <c r="K200" i="1"/>
  <c r="Q200" i="1" s="1"/>
  <c r="I200" i="1"/>
  <c r="K199" i="1"/>
  <c r="Q199" i="1" s="1"/>
  <c r="I199" i="1"/>
  <c r="K198" i="1"/>
  <c r="Q198" i="1" s="1"/>
  <c r="Q197" i="1"/>
  <c r="K197" i="1"/>
  <c r="K201" i="1" s="1"/>
  <c r="I197" i="1"/>
  <c r="I201" i="1" s="1"/>
  <c r="P173" i="1"/>
  <c r="O173" i="1"/>
  <c r="N173" i="1"/>
  <c r="M173" i="1"/>
  <c r="Q172" i="1"/>
  <c r="K172" i="1"/>
  <c r="J172" i="1" s="1"/>
  <c r="H172" i="1"/>
  <c r="L171" i="1"/>
  <c r="I171" i="1"/>
  <c r="H171" i="1"/>
  <c r="K171" i="1" s="1"/>
  <c r="Q170" i="1"/>
  <c r="K170" i="1"/>
  <c r="J170" i="1"/>
  <c r="H169" i="1"/>
  <c r="L168" i="1"/>
  <c r="H168" i="1"/>
  <c r="K168" i="1" s="1"/>
  <c r="L167" i="1"/>
  <c r="L173" i="1" s="1"/>
  <c r="H167" i="1"/>
  <c r="I167" i="1" s="1"/>
  <c r="K166" i="1"/>
  <c r="Q166" i="1" s="1"/>
  <c r="J166" i="1"/>
  <c r="I166" i="1"/>
  <c r="Q165" i="1"/>
  <c r="K165" i="1"/>
  <c r="J165" i="1" s="1"/>
  <c r="I165" i="1"/>
  <c r="K164" i="1"/>
  <c r="Q164" i="1" s="1"/>
  <c r="J164" i="1"/>
  <c r="I164" i="1"/>
  <c r="Q163" i="1"/>
  <c r="K163" i="1"/>
  <c r="J163" i="1" s="1"/>
  <c r="I163" i="1"/>
  <c r="P146" i="1"/>
  <c r="O146" i="1"/>
  <c r="N146" i="1"/>
  <c r="M146" i="1"/>
  <c r="L146" i="1"/>
  <c r="K146" i="1"/>
  <c r="I146" i="1"/>
  <c r="H146" i="1"/>
  <c r="Q144" i="1"/>
  <c r="Q146" i="1" s="1"/>
  <c r="K144" i="1"/>
  <c r="J144" i="1" s="1"/>
  <c r="J146" i="1" s="1"/>
  <c r="I144" i="1"/>
  <c r="P139" i="1"/>
  <c r="O139" i="1"/>
  <c r="N139" i="1"/>
  <c r="M139" i="1"/>
  <c r="L139" i="1"/>
  <c r="J139" i="1"/>
  <c r="I139" i="1"/>
  <c r="H139" i="1"/>
  <c r="K138" i="1"/>
  <c r="K139" i="1" s="1"/>
  <c r="P133" i="1"/>
  <c r="O133" i="1"/>
  <c r="N133" i="1"/>
  <c r="M133" i="1"/>
  <c r="L133" i="1"/>
  <c r="J133" i="1"/>
  <c r="I133" i="1"/>
  <c r="H133" i="1"/>
  <c r="Q131" i="1"/>
  <c r="K131" i="1"/>
  <c r="Q130" i="1"/>
  <c r="K129" i="1"/>
  <c r="Q129" i="1" s="1"/>
  <c r="Q133" i="1" s="1"/>
  <c r="P110" i="1"/>
  <c r="O110" i="1"/>
  <c r="N110" i="1"/>
  <c r="M110" i="1"/>
  <c r="L110" i="1"/>
  <c r="H109" i="1"/>
  <c r="K109" i="1" s="1"/>
  <c r="Q109" i="1" s="1"/>
  <c r="K108" i="1"/>
  <c r="Q108" i="1" s="1"/>
  <c r="I108" i="1"/>
  <c r="I110" i="1" s="1"/>
  <c r="H108" i="1"/>
  <c r="H110" i="1" s="1"/>
  <c r="P103" i="1"/>
  <c r="O103" i="1"/>
  <c r="N103" i="1"/>
  <c r="M103" i="1"/>
  <c r="L103" i="1"/>
  <c r="K102" i="1"/>
  <c r="Q102" i="1" s="1"/>
  <c r="I102" i="1"/>
  <c r="K101" i="1"/>
  <c r="J101" i="1" s="1"/>
  <c r="H101" i="1"/>
  <c r="Q101" i="1" s="1"/>
  <c r="Q100" i="1"/>
  <c r="K100" i="1"/>
  <c r="J100" i="1" s="1"/>
  <c r="I100" i="1"/>
  <c r="Q99" i="1"/>
  <c r="Q103" i="1" s="1"/>
  <c r="K99" i="1"/>
  <c r="K103" i="1" s="1"/>
  <c r="J99" i="1"/>
  <c r="I99" i="1"/>
  <c r="P81" i="1"/>
  <c r="O81" i="1"/>
  <c r="N81" i="1"/>
  <c r="M81" i="1"/>
  <c r="L81" i="1"/>
  <c r="K80" i="1"/>
  <c r="Q80" i="1" s="1"/>
  <c r="I79" i="1"/>
  <c r="I81" i="1" s="1"/>
  <c r="H79" i="1"/>
  <c r="Q78" i="1"/>
  <c r="K78" i="1"/>
  <c r="J78" i="1"/>
  <c r="I78" i="1"/>
  <c r="K77" i="1"/>
  <c r="Q76" i="1"/>
  <c r="K76" i="1"/>
  <c r="J76" i="1" s="1"/>
  <c r="I76" i="1"/>
  <c r="P71" i="1"/>
  <c r="O71" i="1"/>
  <c r="N71" i="1"/>
  <c r="M71" i="1"/>
  <c r="L71" i="1"/>
  <c r="H71" i="1"/>
  <c r="K70" i="1"/>
  <c r="Q70" i="1" s="1"/>
  <c r="Q69" i="1"/>
  <c r="K69" i="1"/>
  <c r="K68" i="1"/>
  <c r="Q68" i="1" s="1"/>
  <c r="I68" i="1"/>
  <c r="K67" i="1"/>
  <c r="K71" i="1" s="1"/>
  <c r="I67" i="1"/>
  <c r="I71" i="1" s="1"/>
  <c r="P55" i="1"/>
  <c r="O55" i="1"/>
  <c r="N55" i="1"/>
  <c r="M55" i="1"/>
  <c r="L55" i="1"/>
  <c r="K54" i="1"/>
  <c r="Q54" i="1" s="1"/>
  <c r="H53" i="1"/>
  <c r="I53" i="1" s="1"/>
  <c r="I55" i="1" s="1"/>
  <c r="P49" i="1"/>
  <c r="O49" i="1"/>
  <c r="N49" i="1"/>
  <c r="M49" i="1"/>
  <c r="L49" i="1"/>
  <c r="K49" i="1"/>
  <c r="H49" i="1"/>
  <c r="Q48" i="1"/>
  <c r="K48" i="1"/>
  <c r="J48" i="1" s="1"/>
  <c r="I48" i="1"/>
  <c r="Q47" i="1"/>
  <c r="K47" i="1"/>
  <c r="K46" i="1"/>
  <c r="Q46" i="1" s="1"/>
  <c r="J46" i="1"/>
  <c r="I46" i="1"/>
  <c r="I49" i="1" s="1"/>
  <c r="Q45" i="1"/>
  <c r="K45" i="1"/>
  <c r="J45" i="1"/>
  <c r="I45" i="1"/>
  <c r="P41" i="1"/>
  <c r="O41" i="1"/>
  <c r="N41" i="1"/>
  <c r="M41" i="1"/>
  <c r="L41" i="1"/>
  <c r="H41" i="1"/>
  <c r="K40" i="1"/>
  <c r="Q40" i="1" s="1"/>
  <c r="I40" i="1"/>
  <c r="H40" i="1"/>
  <c r="Q39" i="1"/>
  <c r="Q41" i="1" s="1"/>
  <c r="K39" i="1"/>
  <c r="K41" i="1" s="1"/>
  <c r="J39" i="1"/>
  <c r="I39" i="1"/>
  <c r="P34" i="1"/>
  <c r="O34" i="1"/>
  <c r="N34" i="1"/>
  <c r="M34" i="1"/>
  <c r="L34" i="1"/>
  <c r="K34" i="1"/>
  <c r="H34" i="1"/>
  <c r="Q33" i="1"/>
  <c r="K33" i="1"/>
  <c r="J33" i="1" s="1"/>
  <c r="I33" i="1"/>
  <c r="K32" i="1"/>
  <c r="Q32" i="1" s="1"/>
  <c r="Q34" i="1" s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Q15" i="1" s="1"/>
  <c r="J15" i="1"/>
  <c r="I15" i="1"/>
  <c r="K14" i="1"/>
  <c r="Q14" i="1" s="1"/>
  <c r="J14" i="1"/>
  <c r="I14" i="1"/>
  <c r="K13" i="1"/>
  <c r="Q13" i="1" s="1"/>
  <c r="J13" i="1"/>
  <c r="I13" i="1"/>
  <c r="K12" i="1"/>
  <c r="Q12" i="1" s="1"/>
  <c r="J12" i="1"/>
  <c r="I12" i="1"/>
  <c r="K11" i="1"/>
  <c r="Q11" i="1" s="1"/>
  <c r="J11" i="1"/>
  <c r="I11" i="1"/>
  <c r="K10" i="1"/>
  <c r="J10" i="1"/>
  <c r="I10" i="1"/>
  <c r="H10" i="1"/>
  <c r="Q10" i="1" s="1"/>
  <c r="K9" i="1"/>
  <c r="J9" i="1" s="1"/>
  <c r="I9" i="1"/>
  <c r="K8" i="1"/>
  <c r="Q8" i="1" s="1"/>
  <c r="J8" i="1"/>
  <c r="I8" i="1"/>
  <c r="K7" i="1"/>
  <c r="J7" i="1" s="1"/>
  <c r="I7" i="1"/>
  <c r="Q328" i="1" l="1"/>
  <c r="Q49" i="1"/>
  <c r="J171" i="1"/>
  <c r="Q171" i="1"/>
  <c r="C259" i="1"/>
  <c r="C238" i="1"/>
  <c r="Q234" i="1"/>
  <c r="J81" i="1"/>
  <c r="Q169" i="1"/>
  <c r="Q201" i="1"/>
  <c r="L361" i="1"/>
  <c r="Q357" i="1"/>
  <c r="Q168" i="1"/>
  <c r="J168" i="1"/>
  <c r="J49" i="1"/>
  <c r="Q110" i="1"/>
  <c r="Q7" i="1"/>
  <c r="Q9" i="1"/>
  <c r="H81" i="1"/>
  <c r="J231" i="1"/>
  <c r="J234" i="1" s="1"/>
  <c r="K262" i="1"/>
  <c r="K285" i="1"/>
  <c r="K320" i="1"/>
  <c r="K348" i="1"/>
  <c r="J40" i="1"/>
  <c r="K53" i="1"/>
  <c r="Q53" i="1" s="1"/>
  <c r="Q55" i="1" s="1"/>
  <c r="J67" i="1"/>
  <c r="J102" i="1"/>
  <c r="J103" i="1" s="1"/>
  <c r="J108" i="1"/>
  <c r="J110" i="1" s="1"/>
  <c r="K167" i="1"/>
  <c r="J200" i="1"/>
  <c r="J233" i="1"/>
  <c r="J354" i="1"/>
  <c r="J357" i="1" s="1"/>
  <c r="K16" i="1"/>
  <c r="K110" i="1"/>
  <c r="K133" i="1"/>
  <c r="J315" i="1"/>
  <c r="J317" i="1"/>
  <c r="J319" i="1"/>
  <c r="J320" i="1" s="1"/>
  <c r="J347" i="1"/>
  <c r="J348" i="1" s="1"/>
  <c r="Q67" i="1"/>
  <c r="Q71" i="1" s="1"/>
  <c r="Q138" i="1"/>
  <c r="Q139" i="1" s="1"/>
  <c r="H173" i="1"/>
  <c r="Q167" i="1"/>
  <c r="Q173" i="1" s="1"/>
  <c r="K249" i="1"/>
  <c r="Q77" i="1"/>
  <c r="K79" i="1"/>
  <c r="J79" i="1" s="1"/>
  <c r="I101" i="1"/>
  <c r="I103" i="1" s="1"/>
  <c r="H103" i="1"/>
  <c r="K169" i="1"/>
  <c r="J169" i="1" s="1"/>
  <c r="I232" i="1"/>
  <c r="I234" i="1" s="1"/>
  <c r="H234" i="1"/>
  <c r="H361" i="1" s="1"/>
  <c r="Q284" i="1"/>
  <c r="Q285" i="1" s="1"/>
  <c r="H55" i="1"/>
  <c r="J68" i="1"/>
  <c r="I168" i="1"/>
  <c r="I173" i="1" s="1"/>
  <c r="J199" i="1"/>
  <c r="J355" i="1"/>
  <c r="J197" i="1"/>
  <c r="Q361" i="1" l="1"/>
  <c r="I361" i="1"/>
  <c r="C267" i="1"/>
  <c r="C281" i="1" s="1"/>
  <c r="C245" i="1"/>
  <c r="J201" i="1"/>
  <c r="K81" i="1"/>
  <c r="J71" i="1"/>
  <c r="K55" i="1"/>
  <c r="J53" i="1"/>
  <c r="J55" i="1" s="1"/>
  <c r="J361" i="1" s="1"/>
  <c r="Q79" i="1"/>
  <c r="Q81" i="1" s="1"/>
  <c r="Q16" i="1"/>
  <c r="J167" i="1"/>
  <c r="J173" i="1" s="1"/>
  <c r="K173" i="1"/>
  <c r="K361" i="1" s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<sst xmlns="http://schemas.openxmlformats.org/spreadsheetml/2006/main" count="761" uniqueCount="252">
  <si>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</si>
  <si>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</si>
  <si>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</si>
  <si>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</si>
  <si>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</si>
  <si>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</si>
  <si>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MAYO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</si>
  <si>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</si>
  <si>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</si>
  <si>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</si>
  <si>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</si>
  <si>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</si>
  <si>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</si>
  <si>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</si>
  <si>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</si>
  <si>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</si>
  <si>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</si>
  <si>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</si>
  <si>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</si>
  <si>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</si>
  <si>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</si>
  <si>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</si>
  <si>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</si>
  <si>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</si>
  <si>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</si>
  <si>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</si>
  <si>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</si>
  <si>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</si>
  <si>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</si>
  <si>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</si>
  <si>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</si>
  <si>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</si>
  <si>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</si>
  <si>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</si>
  <si>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</si>
  <si>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</si>
  <si>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</si>
  <si>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</si>
  <si>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</si>
  <si>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</si>
  <si>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</si>
  <si>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</si>
  <si>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</si>
  <si>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</si>
  <si>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</si>
  <si>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</si>
  <si>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</si>
  <si>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</si>
  <si>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</si>
  <si>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</si>
  <si>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</si>
  <si>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</si>
  <si>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</si>
  <si>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</si>
  <si>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</si>
  <si>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</si>
  <si>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</si>
  <si>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</si>
  <si>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</si>
  <si>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</si>
  <si>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</si>
  <si>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</si>
  <si>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</si>
  <si>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</si>
  <si>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</si>
  <si>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</si>
  <si>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</si>
  <si>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</si>
  <si>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</si>
  <si>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</si>
  <si>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</si>
  <si>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tesoreriacuautla@hotmail.com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</si>
  <si>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</si>
  <si>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</si>
  <si>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</si>
  <si>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</si>
  <si>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</si>
  <si>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</si>
  <si>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</si>
  <si>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</si>
  <si>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</si>
  <si>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</si>
  <si>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</si>
  <si>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</si>
  <si>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</si>
  <si>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</si>
  <si>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</si>
  <si>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</si>
  <si>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</si>
  <si>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</si>
  <si>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</si>
  <si>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</si>
  <si>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</si>
  <si>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</si>
  <si>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</si>
  <si>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</si>
  <si>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</si>
  <si>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</si>
  <si>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</si>
  <si>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</si>
  <si>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</si>
  <si>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</si>
  <si>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</si>
  <si>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</si>
  <si>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</si>
  <si>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</si>
  <si>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</si>
  <si>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</si>
  <si>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</si>
  <si>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</si>
  <si>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</si>
  <si>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</si>
  <si>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</si>
  <si>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</si>
  <si>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</si>
  <si>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</si>
  <si>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</si>
  <si>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</si>
  <si>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</si>
  <si>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</si>
  <si>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</si>
  <si>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</si>
  <si>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</si>
  <si>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</si>
  <si>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</si>
  <si>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</si>
  <si>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</si>
  <si>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</si>
  <si>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</si>
  <si>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</si>
  <si>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</si>
  <si>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</si>
  <si>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</si>
  <si>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</si>
  <si>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</si>
  <si>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</si>
  <si>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</si>
  <si>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 xml:space="preserve">SUELDO 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</si>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</sst>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2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1C9BD159-E146-4188-B01C-699CB159C722}"/>
    <cellStyle name="Millares 4" xfId="7" xr:uid="{D355EA78-58B5-4A18-A399-884B656D8819}"/>
    <cellStyle name="Millares 5" xfId="11" xr:uid="{742D75CA-6EBB-4315-9546-093E3BC1B261}"/>
    <cellStyle name="Millares 6" xfId="17" xr:uid="{8C40A0FE-CD33-4828-B1A6-804D51312968}"/>
    <cellStyle name="Moneda" xfId="1" builtinId="4"/>
    <cellStyle name="Moneda 10" xfId="8" xr:uid="{45873CE3-C98D-400A-B9A2-18937149CE00}"/>
    <cellStyle name="Moneda 11" xfId="15" xr:uid="{27750D67-C2D3-4613-8924-E70F24DEA26F}"/>
    <cellStyle name="Moneda 12" xfId="21" xr:uid="{0400C332-E8A9-4AA0-8287-0A4A8FBB9447}"/>
    <cellStyle name="Moneda 13" xfId="16" xr:uid="{1DA6E84D-A95C-4106-839A-01B49EBBAC56}"/>
    <cellStyle name="Moneda 14" xfId="27" xr:uid="{26368C9D-25AF-43F9-A3F6-70F68ABC2E02}"/>
    <cellStyle name="Moneda 15" xfId="29" xr:uid="{05452AB8-3D7A-4D8D-B085-61C50DA62BE9}"/>
    <cellStyle name="Moneda 16" xfId="36" xr:uid="{D918DC09-C682-4600-ACE6-21437FDD156C}"/>
    <cellStyle name="Moneda 17" xfId="33" xr:uid="{B4CF8ACA-E3F6-4E97-936F-82677A835CF6}"/>
    <cellStyle name="Moneda 18" xfId="35" xr:uid="{1070909B-E1F4-48C6-BF3A-A218E06E5F88}"/>
    <cellStyle name="Moneda 19" xfId="30" xr:uid="{1A8B3B1F-A404-4A8F-8416-365441A631FB}"/>
    <cellStyle name="Moneda 2" xfId="3" xr:uid="{F8A67B65-B329-43D9-8ED5-134C543ED11C}"/>
    <cellStyle name="Moneda 4" xfId="6" xr:uid="{89976EB2-700C-4F9A-866F-8ACDCAD2CE14}"/>
    <cellStyle name="Moneda 5" xfId="9" xr:uid="{077E79ED-5F3D-4758-AB7E-E00CA73A4861}"/>
    <cellStyle name="Moneda 6" xfId="13" xr:uid="{90E00658-ECF7-4B9F-9275-EAAA8854A491}"/>
    <cellStyle name="Moneda 8" xfId="20" xr:uid="{08C60727-8541-4A26-9127-139F61900B27}"/>
    <cellStyle name="Moneda 9" xfId="24" xr:uid="{313F7B0A-FF62-44F7-B796-76C77D15E931}"/>
    <cellStyle name="Normal" xfId="0" builtinId="0"/>
    <cellStyle name="Normal 10" xfId="25" xr:uid="{F5224E3B-8ECD-42D0-ADE2-8426BEC3DB31}"/>
    <cellStyle name="Normal 11" xfId="23" xr:uid="{96E2B6BD-7370-4C00-BA71-07325F3696BE}"/>
    <cellStyle name="Normal 12" xfId="18" xr:uid="{8BC35E99-5C81-4EA6-B76C-573E901905C5}"/>
    <cellStyle name="Normal 13" xfId="22" xr:uid="{06A0F524-CFD2-4B92-927C-ECEEBDAF563E}"/>
    <cellStyle name="Normal 14" xfId="26" xr:uid="{919456B8-74D0-4F3E-ABD5-C31285AAA10B}"/>
    <cellStyle name="Normal 15" xfId="28" xr:uid="{55E25663-AB1C-4CA6-AB21-C757D8972B5B}"/>
    <cellStyle name="Normal 16" xfId="34" xr:uid="{12F7E2C1-34F6-479F-B280-9DEC1F604875}"/>
    <cellStyle name="Normal 17" xfId="32" xr:uid="{6A33E34E-00ED-49CA-8F03-AF1480C4311A}"/>
    <cellStyle name="Normal 18" xfId="31" xr:uid="{4065A09E-A30D-41E3-ADC6-A64E89E8BA22}"/>
    <cellStyle name="Normal 2" xfId="2" xr:uid="{89B86D7F-BC23-401B-8C8B-10917BDF9F30}"/>
    <cellStyle name="Normal 4" xfId="5" xr:uid="{DF53AE7A-DAD1-4DC3-8CD2-43D5E6A8AD99}"/>
    <cellStyle name="Normal 5" xfId="10" xr:uid="{8425B9FC-51AC-414B-83A3-4CB539F26248}"/>
    <cellStyle name="Normal 6" xfId="12" xr:uid="{BEEBAAA5-3967-4668-98F7-D7504C165D1D}"/>
    <cellStyle name="Normal 8" xfId="14" xr:uid="{C7F5B4AE-4FCD-4D41-AE42-5D9E07609B8F}"/>
    <cellStyle name="Normal 9" xfId="19" xr:uid="{63EB11E2-A0D1-46A7-A924-AEDFB910C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9114-7A53-434D-8F6A-4F69A5C614E5}">
  <sheetPr>
    <tabColor rgb="FFFF0000"/>
  </sheetPr>
  <dimension ref="A1:U379"/>
  <sheetViews>
    <sheetView tabSelected="1" topLeftCell="C94" zoomScale="90" zoomScaleNormal="90" zoomScaleSheetLayoutView="100" workbookViewId="0">
      <selection activeCell="G109" sqref="G109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MAYO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MAYO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MAYO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MAYO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A61" t="s">
        <v>71</v>
      </c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72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MAYO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73</v>
      </c>
      <c r="C67" s="175" t="s">
        <v>74</v>
      </c>
      <c r="D67" s="176" t="s">
        <v>75</v>
      </c>
      <c r="E67" s="177" t="s">
        <v>76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>
        <v>562.5</v>
      </c>
      <c r="Q67" s="28">
        <f>H67+K67-M67+N67-O67-P67</f>
        <v>7026.4514999999992</v>
      </c>
      <c r="R67" s="179"/>
    </row>
    <row r="68" spans="1:20" ht="26.25" customHeight="1" x14ac:dyDescent="0.25">
      <c r="A68" s="22" t="s">
        <v>77</v>
      </c>
      <c r="C68" s="175" t="s">
        <v>78</v>
      </c>
      <c r="D68" s="180" t="s">
        <v>79</v>
      </c>
      <c r="E68" s="177" t="s">
        <v>80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81</v>
      </c>
      <c r="C69" s="175" t="s">
        <v>82</v>
      </c>
      <c r="D69" s="176"/>
      <c r="E69" s="177" t="s">
        <v>83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84</v>
      </c>
      <c r="C70" s="175" t="s">
        <v>85</v>
      </c>
      <c r="D70" s="176"/>
      <c r="E70" s="177" t="s">
        <v>86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562.5</v>
      </c>
      <c r="Q71" s="184">
        <f t="shared" si="11"/>
        <v>18501.337499999998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87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MAYO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88</v>
      </c>
      <c r="C76" s="194" t="s">
        <v>89</v>
      </c>
      <c r="D76" s="195"/>
      <c r="E76" s="196" t="s">
        <v>90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91</v>
      </c>
      <c r="D77" s="195"/>
      <c r="E77" s="196" t="s">
        <v>92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93</v>
      </c>
      <c r="C78" s="194" t="s">
        <v>94</v>
      </c>
      <c r="D78" s="195"/>
      <c r="E78" s="196" t="s">
        <v>95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96</v>
      </c>
      <c r="D79" s="195"/>
      <c r="E79" s="196" t="s">
        <v>97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2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98</v>
      </c>
      <c r="C80" s="204" t="s">
        <v>99</v>
      </c>
      <c r="D80" s="205"/>
      <c r="E80" s="206" t="s">
        <v>92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13631.64</v>
      </c>
      <c r="I81" s="211">
        <f t="shared" si="13"/>
        <v>18217.8</v>
      </c>
      <c r="J81" s="211">
        <f t="shared" si="13"/>
        <v>10930.68</v>
      </c>
      <c r="K81" s="211">
        <f t="shared" si="13"/>
        <v>681.58199999999999</v>
      </c>
      <c r="L81" s="211">
        <f t="shared" si="13"/>
        <v>0</v>
      </c>
      <c r="M81" s="211">
        <f t="shared" si="13"/>
        <v>190.06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100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31 DE MAYO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101</v>
      </c>
      <c r="C99" s="226" t="s">
        <v>102</v>
      </c>
      <c r="D99" s="227"/>
      <c r="E99" s="228" t="s">
        <v>103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104</v>
      </c>
      <c r="C100" s="226" t="s">
        <v>105</v>
      </c>
      <c r="D100" s="227"/>
      <c r="E100" s="228" t="s">
        <v>103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106</v>
      </c>
      <c r="C101" s="226" t="s">
        <v>107</v>
      </c>
      <c r="D101" s="227"/>
      <c r="E101" s="228" t="s">
        <v>103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108</v>
      </c>
      <c r="B102"/>
      <c r="C102" s="231" t="s">
        <v>109</v>
      </c>
      <c r="D102" s="227"/>
      <c r="E102" s="228" t="s">
        <v>103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110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31 DE MAYO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111</v>
      </c>
      <c r="B108"/>
      <c r="C108" s="241" t="s">
        <v>112</v>
      </c>
      <c r="D108" s="195"/>
      <c r="E108" s="133" t="s">
        <v>113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114</v>
      </c>
      <c r="B109"/>
      <c r="C109" s="131" t="s">
        <v>115</v>
      </c>
      <c r="D109" s="132"/>
      <c r="E109" s="133" t="s">
        <v>92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116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31 DE MAYO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117</v>
      </c>
      <c r="B129"/>
      <c r="C129" s="259" t="s">
        <v>118</v>
      </c>
      <c r="D129" s="260"/>
      <c r="E129" s="261" t="s">
        <v>119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120</v>
      </c>
      <c r="D130" s="260"/>
      <c r="E130" s="261" t="s">
        <v>121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7"/>
        <v>0</v>
      </c>
      <c r="R130" s="264" t="s">
        <v>122</v>
      </c>
      <c r="S130" s="2"/>
      <c r="T130"/>
      <c r="U130"/>
    </row>
    <row r="131" spans="1:21" s="55" customFormat="1" ht="26.25" customHeight="1" x14ac:dyDescent="0.25">
      <c r="A131" s="22" t="s">
        <v>123</v>
      </c>
      <c r="B131"/>
      <c r="C131" s="153" t="s">
        <v>124</v>
      </c>
      <c r="D131" s="265"/>
      <c r="E131" s="261" t="s">
        <v>125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126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8">SUM(I129:I132)</f>
        <v>0</v>
      </c>
      <c r="J133" s="272">
        <f t="shared" si="18"/>
        <v>0</v>
      </c>
      <c r="K133" s="273">
        <f>SUM(K129:K132)</f>
        <v>433.59850000000006</v>
      </c>
      <c r="L133" s="273">
        <f>SUM(L129:L132)</f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127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31 DE MAYO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128</v>
      </c>
      <c r="C138" s="259" t="s">
        <v>129</v>
      </c>
      <c r="D138" s="32"/>
      <c r="E138" s="261" t="s">
        <v>130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131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132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31 DE MAYO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133</v>
      </c>
      <c r="C144" s="281" t="s">
        <v>134</v>
      </c>
      <c r="D144" s="282"/>
      <c r="E144" s="283" t="s">
        <v>135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20">SUM(I144:I145)</f>
        <v>3140.96</v>
      </c>
      <c r="J146" s="291">
        <f t="shared" si="20"/>
        <v>1884.576</v>
      </c>
      <c r="K146" s="292">
        <f>SUM(K144:K145)</f>
        <v>78.524000000000001</v>
      </c>
      <c r="L146" s="292">
        <f>SUM(L144:L145)</f>
        <v>0</v>
      </c>
      <c r="M146" s="291">
        <f t="shared" si="20"/>
        <v>0</v>
      </c>
      <c r="N146" s="292">
        <f t="shared" si="20"/>
        <v>114.39</v>
      </c>
      <c r="O146" s="292">
        <f t="shared" si="20"/>
        <v>0</v>
      </c>
      <c r="P146" s="292">
        <f t="shared" si="20"/>
        <v>0</v>
      </c>
      <c r="Q146" s="291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136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16 AL 31 DE MAYO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137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138</v>
      </c>
      <c r="Q162" s="314" t="s">
        <v>19</v>
      </c>
      <c r="R162" s="309" t="s">
        <v>20</v>
      </c>
    </row>
    <row r="163" spans="1:21" ht="25.5" customHeight="1" x14ac:dyDescent="0.25">
      <c r="A163" s="22" t="s">
        <v>139</v>
      </c>
      <c r="C163" s="315" t="s">
        <v>140</v>
      </c>
      <c r="D163" s="316"/>
      <c r="E163" s="317" t="s">
        <v>141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1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142</v>
      </c>
      <c r="C164" s="315" t="s">
        <v>143</v>
      </c>
      <c r="D164" s="316"/>
      <c r="E164" s="317" t="s">
        <v>144</v>
      </c>
      <c r="F164" s="124">
        <v>113</v>
      </c>
      <c r="G164" s="284">
        <v>15</v>
      </c>
      <c r="H164" s="28">
        <v>1790.3025</v>
      </c>
      <c r="I164" s="28">
        <f t="shared" ref="I164:I168" si="22">H164*2</f>
        <v>3580.605</v>
      </c>
      <c r="J164" s="28">
        <f t="shared" ref="J164:J170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4">H164+K164-M164+N164-O164-P164+L164</f>
        <v>1968.1376250000001</v>
      </c>
      <c r="R164" s="316"/>
    </row>
    <row r="165" spans="1:21" ht="25.5" customHeight="1" x14ac:dyDescent="0.25">
      <c r="A165" s="22" t="s">
        <v>145</v>
      </c>
      <c r="C165" s="321" t="s">
        <v>146</v>
      </c>
      <c r="D165" s="322"/>
      <c r="E165" s="317" t="s">
        <v>147</v>
      </c>
      <c r="F165" s="124">
        <v>113</v>
      </c>
      <c r="G165" s="284">
        <v>0</v>
      </c>
      <c r="H165" s="28">
        <v>0</v>
      </c>
      <c r="I165" s="28">
        <f>H165*2</f>
        <v>0</v>
      </c>
      <c r="J165" s="28">
        <f t="shared" si="23"/>
        <v>0</v>
      </c>
      <c r="K165" s="76">
        <f t="shared" si="21"/>
        <v>0</v>
      </c>
      <c r="L165" s="76"/>
      <c r="M165" s="80">
        <v>0</v>
      </c>
      <c r="N165" s="81">
        <v>0</v>
      </c>
      <c r="O165" s="320">
        <v>0</v>
      </c>
      <c r="P165" s="320"/>
      <c r="Q165" s="28">
        <f t="shared" si="24"/>
        <v>0</v>
      </c>
      <c r="R165" s="323" t="s">
        <v>122</v>
      </c>
    </row>
    <row r="166" spans="1:21" ht="25.5" customHeight="1" x14ac:dyDescent="0.25">
      <c r="A166" s="22" t="s">
        <v>148</v>
      </c>
      <c r="C166" s="321" t="s">
        <v>149</v>
      </c>
      <c r="D166" s="322"/>
      <c r="E166" s="317" t="s">
        <v>147</v>
      </c>
      <c r="F166" s="124">
        <v>113</v>
      </c>
      <c r="G166" s="324">
        <v>15</v>
      </c>
      <c r="H166" s="28">
        <v>2460.6675</v>
      </c>
      <c r="I166" s="28">
        <f t="shared" si="22"/>
        <v>4921.335</v>
      </c>
      <c r="J166" s="28">
        <f t="shared" si="23"/>
        <v>2952.8010000000004</v>
      </c>
      <c r="K166" s="76">
        <f t="shared" si="21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4"/>
        <v>2600.7708750000002</v>
      </c>
      <c r="R166" s="325"/>
    </row>
    <row r="167" spans="1:21" ht="25.5" customHeight="1" x14ac:dyDescent="0.25">
      <c r="A167" s="22" t="s">
        <v>150</v>
      </c>
      <c r="C167" s="321" t="s">
        <v>151</v>
      </c>
      <c r="D167" s="322"/>
      <c r="E167" s="317" t="s">
        <v>152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2"/>
        <v>6597.6149999999998</v>
      </c>
      <c r="J167" s="28">
        <f t="shared" si="23"/>
        <v>3958.5690000000004</v>
      </c>
      <c r="K167" s="76">
        <f t="shared" si="21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4"/>
        <v>3619.0878750000002</v>
      </c>
      <c r="R167" s="325"/>
    </row>
    <row r="168" spans="1:21" ht="25.5" customHeight="1" x14ac:dyDescent="0.25">
      <c r="A168" s="22" t="s">
        <v>153</v>
      </c>
      <c r="C168" s="326" t="s">
        <v>154</v>
      </c>
      <c r="D168" s="322"/>
      <c r="E168" s="317" t="s">
        <v>155</v>
      </c>
      <c r="F168" s="124">
        <v>113</v>
      </c>
      <c r="G168" s="324">
        <v>15</v>
      </c>
      <c r="H168" s="28">
        <f>1731.135/15*G168</f>
        <v>1731.135</v>
      </c>
      <c r="I168" s="28">
        <f t="shared" si="22"/>
        <v>3462.27</v>
      </c>
      <c r="J168" s="28">
        <f t="shared" si="23"/>
        <v>2077.3620000000001</v>
      </c>
      <c r="K168" s="76">
        <f t="shared" si="21"/>
        <v>86.556750000000008</v>
      </c>
      <c r="L168" s="76">
        <f>127+127</f>
        <v>254</v>
      </c>
      <c r="M168" s="327">
        <v>0</v>
      </c>
      <c r="N168" s="328">
        <v>97.21</v>
      </c>
      <c r="O168" s="320">
        <v>0</v>
      </c>
      <c r="P168" s="320"/>
      <c r="Q168" s="28">
        <f t="shared" si="24"/>
        <v>2168.90175</v>
      </c>
      <c r="R168" s="325"/>
      <c r="T168" s="329"/>
    </row>
    <row r="169" spans="1:21" ht="25.5" customHeight="1" x14ac:dyDescent="0.25">
      <c r="A169" s="22" t="s">
        <v>156</v>
      </c>
      <c r="C169" s="326" t="s">
        <v>157</v>
      </c>
      <c r="D169" s="322"/>
      <c r="E169" s="317" t="s">
        <v>155</v>
      </c>
      <c r="F169" s="124">
        <v>113</v>
      </c>
      <c r="G169" s="324">
        <v>11</v>
      </c>
      <c r="H169" s="28">
        <f>1731.14/15*G169</f>
        <v>1269.5026666666668</v>
      </c>
      <c r="I169" s="28"/>
      <c r="J169" s="28">
        <f t="shared" si="23"/>
        <v>1523.4032000000002</v>
      </c>
      <c r="K169" s="76">
        <f t="shared" si="21"/>
        <v>63.475133333333339</v>
      </c>
      <c r="L169" s="76"/>
      <c r="M169" s="327">
        <v>0</v>
      </c>
      <c r="N169" s="328">
        <v>97.21</v>
      </c>
      <c r="O169" s="320">
        <v>0</v>
      </c>
      <c r="P169" s="320"/>
      <c r="Q169" s="28">
        <f>H169+K169-M169+N169-O169-P169+L169</f>
        <v>1430.1878000000002</v>
      </c>
      <c r="R169" s="325"/>
    </row>
    <row r="170" spans="1:21" s="55" customFormat="1" ht="25.5" customHeight="1" x14ac:dyDescent="0.25">
      <c r="A170" s="22"/>
      <c r="B170"/>
      <c r="C170" s="226" t="s">
        <v>158</v>
      </c>
      <c r="D170" s="330"/>
      <c r="E170" s="331" t="s">
        <v>159</v>
      </c>
      <c r="F170" s="124">
        <v>113</v>
      </c>
      <c r="G170" s="284">
        <v>15</v>
      </c>
      <c r="H170" s="28">
        <v>1790.3025</v>
      </c>
      <c r="I170" s="28"/>
      <c r="J170" s="28">
        <f t="shared" si="23"/>
        <v>2148.3630000000003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4"/>
        <v>1968.1376250000001</v>
      </c>
      <c r="R170" s="332"/>
      <c r="S170" s="2"/>
      <c r="T170"/>
      <c r="U170"/>
    </row>
    <row r="171" spans="1:21" s="55" customFormat="1" ht="25.5" customHeight="1" x14ac:dyDescent="0.25">
      <c r="A171" s="22"/>
      <c r="B171"/>
      <c r="C171" s="131" t="s">
        <v>160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(127)+(239*2)</f>
        <v>605</v>
      </c>
      <c r="M171" s="80"/>
      <c r="N171" s="81">
        <v>45.34</v>
      </c>
      <c r="O171" s="82">
        <v>0</v>
      </c>
      <c r="P171" s="82"/>
      <c r="Q171" s="28">
        <f>H171+K171-M171+N171-O171-P171+L171</f>
        <v>3006.4875000000002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161</v>
      </c>
      <c r="B172"/>
      <c r="C172" s="333" t="s">
        <v>162</v>
      </c>
      <c r="D172" s="330"/>
      <c r="E172" s="331" t="s">
        <v>159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1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4"/>
        <v>1968.1376250000001</v>
      </c>
      <c r="R172" s="332"/>
      <c r="T172"/>
      <c r="U172"/>
    </row>
    <row r="173" spans="1:21" s="55" customFormat="1" ht="15.75" thickBot="1" x14ac:dyDescent="0.3">
      <c r="B173"/>
      <c r="D173" s="306"/>
      <c r="E173" s="298"/>
      <c r="F173" s="334"/>
      <c r="G173" s="335" t="s">
        <v>31</v>
      </c>
      <c r="H173" s="336">
        <f t="shared" ref="H173:Q173" si="25">SUM(H163:H172)</f>
        <v>17162.38016666667</v>
      </c>
      <c r="I173" s="336">
        <f t="shared" si="25"/>
        <v>24624.544999999998</v>
      </c>
      <c r="J173" s="336">
        <f t="shared" si="25"/>
        <v>29188.308200000007</v>
      </c>
      <c r="K173" s="336">
        <f t="shared" si="25"/>
        <v>858.11900833333334</v>
      </c>
      <c r="L173" s="336">
        <f t="shared" si="25"/>
        <v>1113</v>
      </c>
      <c r="M173" s="336">
        <f t="shared" si="25"/>
        <v>98.66</v>
      </c>
      <c r="N173" s="336">
        <f t="shared" si="25"/>
        <v>686.45</v>
      </c>
      <c r="O173" s="336">
        <f t="shared" si="25"/>
        <v>0</v>
      </c>
      <c r="P173" s="336">
        <f t="shared" si="25"/>
        <v>0</v>
      </c>
      <c r="Q173" s="336">
        <f t="shared" si="25"/>
        <v>19721.289174999998</v>
      </c>
      <c r="R173" s="306"/>
      <c r="S173" s="2"/>
      <c r="T173"/>
      <c r="U173"/>
    </row>
    <row r="174" spans="1:21" s="55" customFormat="1" x14ac:dyDescent="0.25">
      <c r="B174"/>
      <c r="C174" s="337"/>
      <c r="D174" s="306"/>
      <c r="E174" s="298"/>
      <c r="F174" s="334"/>
      <c r="G174" s="337"/>
      <c r="H174" s="338"/>
      <c r="I174" s="338"/>
      <c r="J174" s="338"/>
      <c r="K174" s="339"/>
      <c r="L174" s="339"/>
      <c r="M174" s="338"/>
      <c r="N174" s="339"/>
      <c r="O174" s="338"/>
      <c r="P174" s="338"/>
      <c r="Q174" s="338"/>
      <c r="R174" s="306"/>
      <c r="S174" s="2"/>
      <c r="T174"/>
      <c r="U174"/>
    </row>
    <row r="175" spans="1:21" s="55" customFormat="1" x14ac:dyDescent="0.25">
      <c r="B175"/>
      <c r="C175" s="337"/>
      <c r="D175" s="306"/>
      <c r="E175" s="298"/>
      <c r="F175" s="334"/>
      <c r="G175" s="337"/>
      <c r="H175" s="338"/>
      <c r="I175" s="338"/>
      <c r="J175" s="338"/>
      <c r="K175" s="339"/>
      <c r="L175" s="339"/>
      <c r="M175" s="338"/>
      <c r="N175" s="339"/>
      <c r="O175" s="338"/>
      <c r="P175" s="338"/>
      <c r="Q175" s="338"/>
      <c r="R175" s="306"/>
      <c r="S175" s="2"/>
      <c r="T175"/>
      <c r="U175"/>
    </row>
    <row r="176" spans="1:21" s="55" customFormat="1" ht="15.75" thickBot="1" x14ac:dyDescent="0.3">
      <c r="B176"/>
      <c r="C176" s="340"/>
      <c r="D176" s="47"/>
      <c r="E176" s="48"/>
      <c r="F176" s="49"/>
      <c r="G176"/>
      <c r="H176" s="90"/>
      <c r="I176" s="341"/>
      <c r="J176" s="341"/>
      <c r="K176" s="342"/>
      <c r="L176" s="342"/>
      <c r="M176" s="341"/>
      <c r="N176" s="343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4"/>
      <c r="I180" s="344"/>
      <c r="J180" s="344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5"/>
      <c r="D190" s="345"/>
      <c r="E190" s="346"/>
      <c r="F190" s="345"/>
      <c r="G190" s="345"/>
      <c r="H190" s="345"/>
      <c r="I190" s="345"/>
      <c r="J190" s="345"/>
      <c r="K190" s="347"/>
      <c r="L190" s="347"/>
      <c r="M190" s="345"/>
      <c r="N190" s="347"/>
      <c r="O190" s="345"/>
      <c r="P190" s="345"/>
      <c r="Q190" s="345"/>
      <c r="R190" s="345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8" t="s">
        <v>163</v>
      </c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</row>
    <row r="195" spans="1:21" x14ac:dyDescent="0.25">
      <c r="C195" s="12" t="str">
        <f>C161</f>
        <v>PERIODO DEL 16 AL 31 DE MAYO 2021</v>
      </c>
      <c r="D195" s="13"/>
      <c r="E195" s="6"/>
      <c r="F195" s="349"/>
      <c r="G195" s="350"/>
      <c r="H195" s="351"/>
      <c r="I195" s="351"/>
      <c r="J195" s="351"/>
      <c r="K195" s="352"/>
      <c r="L195" s="352"/>
      <c r="M195" s="351"/>
      <c r="N195" s="352"/>
      <c r="O195" s="351"/>
      <c r="P195" s="351"/>
      <c r="Q195" s="351"/>
      <c r="R195" s="353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4" customFormat="1" ht="26.25" customHeight="1" x14ac:dyDescent="0.25">
      <c r="A197" s="22" t="s">
        <v>164</v>
      </c>
      <c r="C197" s="355" t="s">
        <v>165</v>
      </c>
      <c r="D197" s="356"/>
      <c r="E197" s="357" t="s">
        <v>166</v>
      </c>
      <c r="F197" s="124">
        <v>113</v>
      </c>
      <c r="G197" s="284">
        <v>15</v>
      </c>
      <c r="H197" s="358">
        <v>2919.2174999999997</v>
      </c>
      <c r="I197" s="358">
        <f>H197*2</f>
        <v>5838.4349999999995</v>
      </c>
      <c r="J197" s="358">
        <f>K197*24</f>
        <v>3503.0609999999997</v>
      </c>
      <c r="K197" s="76">
        <f t="shared" ref="K197:K200" si="26">H197*0.05</f>
        <v>145.96087499999999</v>
      </c>
      <c r="L197" s="76"/>
      <c r="M197" s="358">
        <v>37.119999999999997</v>
      </c>
      <c r="N197" s="126">
        <v>0</v>
      </c>
      <c r="O197" s="358">
        <v>0</v>
      </c>
      <c r="P197" s="358"/>
      <c r="Q197" s="28">
        <f>H197+K197-M197+N197-O197-P197</f>
        <v>3028.0583749999996</v>
      </c>
      <c r="R197" s="359"/>
      <c r="S197" s="360"/>
    </row>
    <row r="198" spans="1:21" ht="26.25" customHeight="1" x14ac:dyDescent="0.25">
      <c r="A198" s="22" t="s">
        <v>167</v>
      </c>
      <c r="C198" s="355" t="s">
        <v>168</v>
      </c>
      <c r="D198" s="356"/>
      <c r="E198" s="357" t="s">
        <v>169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>
        <v>2000</v>
      </c>
      <c r="M198" s="80">
        <v>104.29</v>
      </c>
      <c r="N198" s="81">
        <v>0</v>
      </c>
      <c r="O198" s="80">
        <v>0</v>
      </c>
      <c r="P198" s="80"/>
      <c r="Q198" s="28">
        <f>H198+K198-M198+N198-O198-P198+L198</f>
        <v>5413.7875000000004</v>
      </c>
      <c r="R198" s="361"/>
    </row>
    <row r="199" spans="1:21" ht="26.25" customHeight="1" x14ac:dyDescent="0.25">
      <c r="A199" s="22"/>
      <c r="C199" s="355" t="s">
        <v>170</v>
      </c>
      <c r="D199" s="362" t="s">
        <v>171</v>
      </c>
      <c r="E199" s="357" t="s">
        <v>172</v>
      </c>
      <c r="F199" s="124">
        <v>113</v>
      </c>
      <c r="G199" s="284">
        <v>15</v>
      </c>
      <c r="H199" s="28">
        <v>1116.855</v>
      </c>
      <c r="I199" s="363">
        <f>H199*2</f>
        <v>2233.71</v>
      </c>
      <c r="J199" s="363">
        <f>K199*24</f>
        <v>1340.2260000000001</v>
      </c>
      <c r="K199" s="76">
        <f t="shared" si="26"/>
        <v>55.842750000000002</v>
      </c>
      <c r="L199" s="76"/>
      <c r="M199" s="358">
        <v>0</v>
      </c>
      <c r="N199" s="364">
        <v>143.41999999999999</v>
      </c>
      <c r="O199" s="358">
        <v>0</v>
      </c>
      <c r="P199" s="358"/>
      <c r="Q199" s="28">
        <f>H199+K199-M199+N199-O199-P199</f>
        <v>1316.1177500000001</v>
      </c>
      <c r="R199" s="361"/>
    </row>
    <row r="200" spans="1:21" ht="26.25" customHeight="1" x14ac:dyDescent="0.25">
      <c r="A200" s="22" t="s">
        <v>173</v>
      </c>
      <c r="C200" s="355" t="s">
        <v>174</v>
      </c>
      <c r="D200" s="356"/>
      <c r="E200" s="357" t="s">
        <v>175</v>
      </c>
      <c r="F200" s="124">
        <v>113</v>
      </c>
      <c r="G200" s="284">
        <v>15</v>
      </c>
      <c r="H200" s="28">
        <v>2957.13</v>
      </c>
      <c r="I200" s="363">
        <f>H200*2</f>
        <v>5914.26</v>
      </c>
      <c r="J200" s="363">
        <f>K200*24</f>
        <v>3548.5560000000005</v>
      </c>
      <c r="K200" s="76">
        <f t="shared" si="26"/>
        <v>147.85650000000001</v>
      </c>
      <c r="L200" s="76"/>
      <c r="M200" s="358">
        <v>41.24</v>
      </c>
      <c r="N200" s="364">
        <v>0</v>
      </c>
      <c r="O200" s="358">
        <v>0</v>
      </c>
      <c r="P200" s="358"/>
      <c r="Q200" s="28">
        <f>H200+K200-M200+N200-O200-P200</f>
        <v>3063.7465000000002</v>
      </c>
      <c r="R200" s="361"/>
    </row>
    <row r="201" spans="1:21" ht="15.75" thickBot="1" x14ac:dyDescent="0.3">
      <c r="C201" s="353"/>
      <c r="D201" s="365"/>
      <c r="E201" s="366"/>
      <c r="F201" s="367"/>
      <c r="G201" s="368" t="s">
        <v>31</v>
      </c>
      <c r="H201" s="369">
        <f t="shared" ref="H201:Q201" si="27">SUM(H197:H200)</f>
        <v>10343.752499999999</v>
      </c>
      <c r="I201" s="369">
        <f t="shared" si="27"/>
        <v>13986.404999999999</v>
      </c>
      <c r="J201" s="369">
        <f t="shared" si="27"/>
        <v>8391.8430000000008</v>
      </c>
      <c r="K201" s="369">
        <f t="shared" si="27"/>
        <v>517.18762500000003</v>
      </c>
      <c r="L201" s="369">
        <f t="shared" si="27"/>
        <v>2000</v>
      </c>
      <c r="M201" s="369">
        <f t="shared" si="27"/>
        <v>182.65</v>
      </c>
      <c r="N201" s="369">
        <f t="shared" si="27"/>
        <v>143.41999999999999</v>
      </c>
      <c r="O201" s="369">
        <f t="shared" si="27"/>
        <v>0</v>
      </c>
      <c r="P201" s="369">
        <f t="shared" si="27"/>
        <v>0</v>
      </c>
      <c r="Q201" s="369">
        <f t="shared" si="27"/>
        <v>12821.710124999998</v>
      </c>
      <c r="R201" s="350"/>
    </row>
    <row r="202" spans="1:21" x14ac:dyDescent="0.25">
      <c r="C202" s="353"/>
      <c r="D202" s="365"/>
      <c r="E202" s="366"/>
      <c r="F202" s="367"/>
      <c r="G202" s="370"/>
      <c r="H202" s="371"/>
      <c r="I202" s="371"/>
      <c r="J202" s="371"/>
      <c r="K202" s="372"/>
      <c r="L202" s="372"/>
      <c r="M202" s="371"/>
      <c r="N202" s="372"/>
      <c r="O202" s="371"/>
      <c r="P202" s="371"/>
      <c r="Q202" s="371"/>
      <c r="R202" s="350"/>
    </row>
    <row r="203" spans="1:21" x14ac:dyDescent="0.25">
      <c r="C203" s="353"/>
      <c r="D203" s="365"/>
      <c r="E203" s="366"/>
      <c r="F203" s="367"/>
      <c r="G203" s="370"/>
      <c r="H203" s="371"/>
      <c r="I203" s="371"/>
      <c r="J203" s="371"/>
      <c r="K203" s="372"/>
      <c r="L203" s="372"/>
      <c r="M203" s="371"/>
      <c r="N203" s="372"/>
      <c r="O203" s="371"/>
      <c r="P203" s="371"/>
      <c r="Q203" s="371"/>
      <c r="R203" s="350"/>
    </row>
    <row r="204" spans="1:21" x14ac:dyDescent="0.25">
      <c r="C204" s="353"/>
      <c r="D204" s="365"/>
      <c r="E204" s="366"/>
      <c r="F204" s="367"/>
      <c r="G204" s="370"/>
      <c r="H204" s="371"/>
      <c r="I204" s="371"/>
      <c r="J204" s="371"/>
      <c r="K204" s="372"/>
      <c r="L204" s="372"/>
      <c r="M204" s="371"/>
      <c r="N204" s="372"/>
      <c r="O204" s="371"/>
      <c r="P204" s="371"/>
      <c r="Q204" s="371"/>
      <c r="R204" s="350"/>
    </row>
    <row r="205" spans="1:21" s="55" customFormat="1" ht="15.75" thickBot="1" x14ac:dyDescent="0.3">
      <c r="B205"/>
      <c r="C205" s="340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3"/>
      <c r="D210" s="365"/>
      <c r="E210" s="366"/>
      <c r="F210" s="367"/>
      <c r="G210" s="370"/>
      <c r="H210" s="371"/>
      <c r="I210" s="371"/>
      <c r="J210" s="371"/>
      <c r="K210" s="372"/>
      <c r="L210" s="372"/>
      <c r="M210" s="371"/>
      <c r="N210" s="372"/>
      <c r="O210" s="371"/>
      <c r="P210" s="371"/>
      <c r="Q210" s="371"/>
      <c r="R210" s="350"/>
      <c r="S210" s="2"/>
      <c r="T210"/>
      <c r="U210"/>
    </row>
    <row r="211" spans="2:21" s="55" customFormat="1" x14ac:dyDescent="0.25">
      <c r="B211"/>
      <c r="C211" s="353"/>
      <c r="D211" s="365"/>
      <c r="E211" s="366"/>
      <c r="F211" s="367"/>
      <c r="G211" s="370"/>
      <c r="H211" s="371"/>
      <c r="I211" s="371"/>
      <c r="J211" s="371"/>
      <c r="K211" s="372"/>
      <c r="L211" s="372"/>
      <c r="M211" s="371"/>
      <c r="N211" s="372"/>
      <c r="O211" s="371"/>
      <c r="P211" s="371"/>
      <c r="Q211" s="371"/>
      <c r="R211" s="350"/>
      <c r="S211" s="2"/>
      <c r="T211"/>
      <c r="U211"/>
    </row>
    <row r="212" spans="2:21" s="55" customFormat="1" x14ac:dyDescent="0.25">
      <c r="B212"/>
      <c r="C212" s="353"/>
      <c r="D212" s="365"/>
      <c r="E212" s="366"/>
      <c r="F212" s="367"/>
      <c r="G212" s="370"/>
      <c r="H212" s="371"/>
      <c r="I212" s="371"/>
      <c r="J212" s="371"/>
      <c r="K212" s="372"/>
      <c r="L212" s="372"/>
      <c r="M212" s="371"/>
      <c r="N212" s="372"/>
      <c r="O212" s="371"/>
      <c r="P212" s="371"/>
      <c r="Q212" s="371"/>
      <c r="R212" s="350"/>
      <c r="S212" s="2"/>
      <c r="T212"/>
      <c r="U212"/>
    </row>
    <row r="213" spans="2:21" s="55" customFormat="1" x14ac:dyDescent="0.25">
      <c r="B213"/>
      <c r="C213" s="353"/>
      <c r="D213" s="365"/>
      <c r="E213" s="366"/>
      <c r="F213" s="367"/>
      <c r="G213" s="370"/>
      <c r="H213" s="371"/>
      <c r="I213" s="371"/>
      <c r="J213" s="371"/>
      <c r="K213" s="372"/>
      <c r="L213" s="372"/>
      <c r="M213" s="371"/>
      <c r="N213" s="372"/>
      <c r="O213" s="371"/>
      <c r="P213" s="371"/>
      <c r="Q213" s="371"/>
      <c r="R213" s="350"/>
      <c r="S213" s="2"/>
      <c r="T213"/>
      <c r="U213"/>
    </row>
    <row r="214" spans="2:21" s="55" customFormat="1" x14ac:dyDescent="0.25">
      <c r="B214"/>
      <c r="C214" s="353"/>
      <c r="D214" s="365"/>
      <c r="E214" s="366"/>
      <c r="F214" s="367"/>
      <c r="G214" s="370"/>
      <c r="H214" s="371"/>
      <c r="I214" s="371"/>
      <c r="J214" s="371"/>
      <c r="K214" s="372"/>
      <c r="L214" s="372"/>
      <c r="M214" s="371"/>
      <c r="N214" s="372"/>
      <c r="O214" s="371"/>
      <c r="P214" s="371"/>
      <c r="Q214" s="371"/>
      <c r="R214" s="350"/>
      <c r="S214" s="2"/>
      <c r="T214"/>
      <c r="U214"/>
    </row>
    <row r="215" spans="2:21" s="55" customFormat="1" x14ac:dyDescent="0.25">
      <c r="B215"/>
      <c r="C215" s="353"/>
      <c r="D215" s="365"/>
      <c r="E215" s="366"/>
      <c r="F215" s="367"/>
      <c r="G215" s="370"/>
      <c r="H215" s="371"/>
      <c r="I215" s="371"/>
      <c r="J215" s="371"/>
      <c r="K215" s="372"/>
      <c r="L215" s="372"/>
      <c r="M215" s="371"/>
      <c r="N215" s="372"/>
      <c r="O215" s="371"/>
      <c r="P215" s="371"/>
      <c r="Q215" s="371"/>
      <c r="R215" s="350"/>
      <c r="S215" s="2"/>
      <c r="T215"/>
      <c r="U215"/>
    </row>
    <row r="216" spans="2:21" s="55" customFormat="1" x14ac:dyDescent="0.25">
      <c r="B216"/>
      <c r="C216" s="353"/>
      <c r="D216" s="365"/>
      <c r="E216" s="366"/>
      <c r="F216" s="367"/>
      <c r="G216" s="370"/>
      <c r="H216" s="371"/>
      <c r="I216" s="371"/>
      <c r="J216" s="371"/>
      <c r="K216" s="372"/>
      <c r="L216" s="372"/>
      <c r="M216" s="371"/>
      <c r="N216" s="372"/>
      <c r="O216" s="371"/>
      <c r="P216" s="371"/>
      <c r="Q216" s="371"/>
      <c r="R216" s="350"/>
      <c r="S216" s="2"/>
      <c r="T216"/>
      <c r="U216"/>
    </row>
    <row r="217" spans="2:21" s="55" customFormat="1" x14ac:dyDescent="0.25">
      <c r="B217"/>
      <c r="C217" s="353"/>
      <c r="D217" s="365"/>
      <c r="E217" s="366"/>
      <c r="F217" s="367"/>
      <c r="G217" s="370"/>
      <c r="H217" s="371"/>
      <c r="I217" s="371"/>
      <c r="J217" s="371"/>
      <c r="K217" s="372"/>
      <c r="L217" s="372"/>
      <c r="M217" s="371"/>
      <c r="N217" s="372"/>
      <c r="O217" s="371"/>
      <c r="P217" s="371"/>
      <c r="Q217" s="371"/>
      <c r="R217" s="350"/>
      <c r="S217" s="2"/>
      <c r="T217"/>
      <c r="U217"/>
    </row>
    <row r="218" spans="2:21" s="55" customFormat="1" x14ac:dyDescent="0.25">
      <c r="B218"/>
      <c r="C218" s="353"/>
      <c r="D218" s="365"/>
      <c r="E218" s="366"/>
      <c r="F218" s="367"/>
      <c r="G218" s="370"/>
      <c r="H218" s="371"/>
      <c r="I218" s="371"/>
      <c r="J218" s="371"/>
      <c r="K218" s="372"/>
      <c r="L218" s="372"/>
      <c r="M218" s="371"/>
      <c r="N218" s="372"/>
      <c r="O218" s="371"/>
      <c r="P218" s="371"/>
      <c r="Q218" s="371"/>
      <c r="R218" s="350"/>
      <c r="S218" s="2"/>
      <c r="T218"/>
      <c r="U218"/>
    </row>
    <row r="219" spans="2:21" s="55" customFormat="1" x14ac:dyDescent="0.25">
      <c r="B219"/>
      <c r="C219" s="353"/>
      <c r="D219" s="365"/>
      <c r="E219" s="366"/>
      <c r="F219" s="367"/>
      <c r="G219" s="370"/>
      <c r="H219" s="371"/>
      <c r="I219" s="371"/>
      <c r="J219" s="371"/>
      <c r="K219" s="372"/>
      <c r="L219" s="372"/>
      <c r="M219" s="371"/>
      <c r="N219" s="372"/>
      <c r="O219" s="371"/>
      <c r="P219" s="371"/>
      <c r="Q219" s="371"/>
      <c r="R219" s="350"/>
      <c r="S219" s="2"/>
      <c r="T219"/>
      <c r="U219"/>
    </row>
    <row r="220" spans="2:21" s="55" customFormat="1" x14ac:dyDescent="0.25">
      <c r="B220"/>
      <c r="C220" s="353"/>
      <c r="D220" s="365"/>
      <c r="E220" s="366"/>
      <c r="F220" s="367"/>
      <c r="G220" s="370"/>
      <c r="H220" s="371"/>
      <c r="I220" s="371"/>
      <c r="J220" s="371"/>
      <c r="K220" s="372"/>
      <c r="L220" s="372"/>
      <c r="M220" s="371"/>
      <c r="N220" s="372"/>
      <c r="O220" s="371"/>
      <c r="P220" s="371"/>
      <c r="Q220" s="371"/>
      <c r="R220" s="350"/>
      <c r="S220" s="2"/>
      <c r="T220"/>
      <c r="U220"/>
    </row>
    <row r="221" spans="2:21" s="55" customFormat="1" x14ac:dyDescent="0.25">
      <c r="B221"/>
      <c r="C221" s="353"/>
      <c r="D221" s="365"/>
      <c r="E221" s="366"/>
      <c r="F221" s="367"/>
      <c r="G221" s="370"/>
      <c r="H221" s="371"/>
      <c r="I221" s="371"/>
      <c r="J221" s="371"/>
      <c r="K221" s="372"/>
      <c r="L221" s="372"/>
      <c r="M221" s="371"/>
      <c r="N221" s="372"/>
      <c r="O221" s="371"/>
      <c r="P221" s="371"/>
      <c r="Q221" s="371"/>
      <c r="R221" s="350"/>
      <c r="S221" s="2"/>
      <c r="T221"/>
      <c r="U221"/>
    </row>
    <row r="222" spans="2:21" s="55" customFormat="1" x14ac:dyDescent="0.25">
      <c r="B222"/>
      <c r="C222" s="353"/>
      <c r="D222" s="365"/>
      <c r="E222" s="366"/>
      <c r="F222" s="367"/>
      <c r="G222" s="370"/>
      <c r="H222" s="371"/>
      <c r="I222" s="371"/>
      <c r="J222" s="371"/>
      <c r="K222" s="372"/>
      <c r="L222" s="372"/>
      <c r="M222" s="371"/>
      <c r="N222" s="372"/>
      <c r="O222" s="371"/>
      <c r="P222" s="371"/>
      <c r="Q222" s="371"/>
      <c r="R222" s="350"/>
      <c r="S222" s="2"/>
      <c r="T222"/>
      <c r="U222"/>
    </row>
    <row r="223" spans="2:21" s="55" customFormat="1" ht="29.25" x14ac:dyDescent="0.5">
      <c r="B223"/>
      <c r="C223" s="59"/>
      <c r="D223" s="59"/>
      <c r="E223" s="373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4" t="s">
        <v>2</v>
      </c>
      <c r="D226" s="375"/>
      <c r="E226" s="376"/>
      <c r="F226" s="375"/>
      <c r="G226" s="375"/>
      <c r="H226" s="375"/>
      <c r="I226" s="375"/>
      <c r="J226" s="375"/>
      <c r="K226" s="377"/>
      <c r="L226" s="377"/>
      <c r="M226" s="375"/>
      <c r="N226" s="377"/>
      <c r="O226" s="375"/>
      <c r="P226" s="375"/>
      <c r="Q226" s="375"/>
      <c r="R226" s="375"/>
      <c r="S226" s="2"/>
      <c r="T226"/>
      <c r="U226"/>
    </row>
    <row r="227" spans="1:21" s="55" customFormat="1" ht="16.5" customHeight="1" x14ac:dyDescent="0.25">
      <c r="B227"/>
      <c r="C227" s="378" t="s">
        <v>176</v>
      </c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9"/>
      <c r="D228" s="379"/>
      <c r="E228" s="380"/>
      <c r="F228" s="379"/>
      <c r="G228" s="379"/>
      <c r="H228" s="379"/>
      <c r="I228" s="379"/>
      <c r="J228" s="379"/>
      <c r="K228" s="381"/>
      <c r="L228" s="381"/>
      <c r="M228" s="379"/>
      <c r="N228" s="381"/>
      <c r="O228" s="379"/>
      <c r="P228" s="379"/>
      <c r="Q228" s="379"/>
      <c r="R228" s="11" t="s">
        <v>5</v>
      </c>
      <c r="S228" s="2"/>
      <c r="T228"/>
      <c r="U228"/>
    </row>
    <row r="229" spans="1:21" x14ac:dyDescent="0.25">
      <c r="C229" s="12" t="str">
        <f>C195</f>
        <v>PERIODO DEL 16 AL 31 DE MAYO 2021</v>
      </c>
      <c r="D229" s="13"/>
      <c r="E229" s="6"/>
      <c r="F229" s="382"/>
      <c r="G229" s="383"/>
      <c r="H229" s="384"/>
      <c r="I229" s="384"/>
      <c r="J229" s="384"/>
      <c r="K229" s="385"/>
      <c r="L229" s="385"/>
      <c r="M229" s="384"/>
      <c r="N229" s="385"/>
      <c r="O229" s="384"/>
      <c r="P229" s="384"/>
      <c r="Q229" s="384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177</v>
      </c>
      <c r="C231" s="35" t="s">
        <v>178</v>
      </c>
      <c r="D231" s="386" t="s">
        <v>179</v>
      </c>
      <c r="E231" s="331" t="s">
        <v>180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7"/>
      <c r="T231" s="388"/>
    </row>
    <row r="232" spans="1:21" ht="26.25" customHeight="1" x14ac:dyDescent="0.25">
      <c r="A232" s="22" t="s">
        <v>181</v>
      </c>
      <c r="C232" s="333" t="s">
        <v>182</v>
      </c>
      <c r="D232" s="330"/>
      <c r="E232" s="331" t="s">
        <v>180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1000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4217.9965000000002</v>
      </c>
      <c r="R232" s="332"/>
      <c r="S232" s="389"/>
    </row>
    <row r="233" spans="1:21" ht="26.25" customHeight="1" x14ac:dyDescent="0.25">
      <c r="A233" s="354"/>
      <c r="C233" s="333" t="s">
        <v>183</v>
      </c>
      <c r="D233" s="330"/>
      <c r="E233" s="331" t="s">
        <v>184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2"/>
      <c r="S233" s="389"/>
    </row>
    <row r="234" spans="1:21" ht="15.75" thickBot="1" x14ac:dyDescent="0.3">
      <c r="C234" s="390"/>
      <c r="D234" s="383"/>
      <c r="E234" s="391"/>
      <c r="F234" s="392"/>
      <c r="G234" s="368" t="s">
        <v>31</v>
      </c>
      <c r="H234" s="393">
        <f t="shared" ref="H234:Q234" si="28">SUM(H231:H233)</f>
        <v>11116.24</v>
      </c>
      <c r="I234" s="393">
        <f t="shared" si="28"/>
        <v>22232.48</v>
      </c>
      <c r="J234" s="393">
        <f t="shared" si="28"/>
        <v>13339.488000000001</v>
      </c>
      <c r="K234" s="393">
        <f t="shared" si="28"/>
        <v>555.81200000000013</v>
      </c>
      <c r="L234" s="393">
        <f t="shared" si="28"/>
        <v>1000</v>
      </c>
      <c r="M234" s="393">
        <f t="shared" si="28"/>
        <v>553.80000000000007</v>
      </c>
      <c r="N234" s="393">
        <f t="shared" si="28"/>
        <v>0</v>
      </c>
      <c r="O234" s="393">
        <f t="shared" si="28"/>
        <v>0</v>
      </c>
      <c r="P234" s="393">
        <f t="shared" si="28"/>
        <v>0</v>
      </c>
      <c r="Q234" s="393">
        <f t="shared" si="28"/>
        <v>12118.251999999999</v>
      </c>
      <c r="R234" s="383"/>
      <c r="S234" s="389"/>
    </row>
    <row r="235" spans="1:21" x14ac:dyDescent="0.25">
      <c r="C235" s="390"/>
      <c r="D235" s="383"/>
      <c r="E235" s="391"/>
      <c r="F235" s="392"/>
      <c r="G235" s="370"/>
      <c r="H235" s="394"/>
      <c r="I235" s="394"/>
      <c r="J235" s="394"/>
      <c r="K235" s="395"/>
      <c r="L235" s="395"/>
      <c r="M235" s="394"/>
      <c r="N235" s="395"/>
      <c r="O235" s="394"/>
      <c r="P235" s="394"/>
      <c r="Q235" s="394"/>
      <c r="R235" s="383"/>
      <c r="S235" s="389"/>
    </row>
    <row r="236" spans="1:21" x14ac:dyDescent="0.25">
      <c r="D236" t="s">
        <v>38</v>
      </c>
      <c r="F236" s="40"/>
      <c r="S236" s="389"/>
    </row>
    <row r="237" spans="1:21" ht="15.75" x14ac:dyDescent="0.25">
      <c r="C237" s="396" t="s">
        <v>185</v>
      </c>
      <c r="D237" s="396"/>
      <c r="E237" s="396"/>
      <c r="F237" s="396"/>
      <c r="G237" s="396"/>
      <c r="H237" s="396"/>
      <c r="I237" s="396"/>
      <c r="J237" s="396"/>
      <c r="K237" s="396"/>
      <c r="L237" s="396"/>
      <c r="M237" s="396"/>
      <c r="N237" s="396"/>
      <c r="O237" s="396"/>
      <c r="P237" s="396"/>
      <c r="Q237" s="396"/>
      <c r="R237" s="396"/>
      <c r="S237" s="389"/>
    </row>
    <row r="238" spans="1:21" x14ac:dyDescent="0.25">
      <c r="C238" s="12" t="str">
        <f>C229</f>
        <v>PERIODO DEL 16 AL 31 DE MAYO 2021</v>
      </c>
      <c r="D238" s="13"/>
      <c r="E238" s="6"/>
      <c r="F238" s="397"/>
      <c r="G238" s="398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8"/>
      <c r="S238" s="389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186</v>
      </c>
      <c r="C240" s="35" t="s">
        <v>187</v>
      </c>
      <c r="D240" s="399"/>
      <c r="E240" s="400" t="s">
        <v>188</v>
      </c>
      <c r="F240" s="124">
        <v>113</v>
      </c>
      <c r="G240" s="197">
        <v>0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399" t="s">
        <v>122</v>
      </c>
    </row>
    <row r="241" spans="1:21" ht="25.5" customHeight="1" x14ac:dyDescent="0.25">
      <c r="A241" s="22" t="s">
        <v>189</v>
      </c>
      <c r="C241" s="35" t="s">
        <v>190</v>
      </c>
      <c r="D241" s="399"/>
      <c r="E241" s="400" t="s">
        <v>191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399"/>
    </row>
    <row r="242" spans="1:21" ht="20.25" customHeight="1" thickBot="1" x14ac:dyDescent="0.3">
      <c r="C242" s="390"/>
      <c r="D242" s="383"/>
      <c r="E242" s="391"/>
      <c r="F242" s="392"/>
      <c r="G242" s="368" t="s">
        <v>31</v>
      </c>
      <c r="H242" s="393">
        <f>SUM(H240:H241)</f>
        <v>2261.3700000000003</v>
      </c>
      <c r="I242" s="393">
        <f t="shared" ref="I242:Q242" si="29">SUM(I240:I241)</f>
        <v>0</v>
      </c>
      <c r="J242" s="393">
        <f t="shared" si="29"/>
        <v>0</v>
      </c>
      <c r="K242" s="393">
        <f t="shared" si="29"/>
        <v>113.06850000000003</v>
      </c>
      <c r="L242" s="393">
        <f t="shared" si="29"/>
        <v>0</v>
      </c>
      <c r="M242" s="393">
        <f t="shared" si="29"/>
        <v>0</v>
      </c>
      <c r="N242" s="393">
        <f t="shared" si="29"/>
        <v>44.22</v>
      </c>
      <c r="O242" s="393">
        <f t="shared" si="29"/>
        <v>0</v>
      </c>
      <c r="P242" s="393">
        <f t="shared" si="29"/>
        <v>0</v>
      </c>
      <c r="Q242" s="393">
        <f t="shared" si="29"/>
        <v>2418.6585</v>
      </c>
      <c r="R242" s="383"/>
      <c r="S242" s="389"/>
    </row>
    <row r="243" spans="1:21" ht="20.25" customHeight="1" x14ac:dyDescent="0.25">
      <c r="C243" s="390"/>
      <c r="D243" s="383"/>
      <c r="E243" s="391"/>
      <c r="F243" s="392"/>
      <c r="G243" s="370"/>
      <c r="H243" s="394"/>
      <c r="I243" s="394"/>
      <c r="J243" s="394"/>
      <c r="K243" s="395"/>
      <c r="L243" s="395"/>
      <c r="M243" s="394"/>
      <c r="N243" s="395"/>
      <c r="O243" s="394"/>
      <c r="P243" s="394"/>
      <c r="Q243" s="394"/>
      <c r="R243" s="383"/>
      <c r="S243" s="389"/>
    </row>
    <row r="244" spans="1:21" ht="20.25" customHeight="1" x14ac:dyDescent="0.25">
      <c r="C244" s="396" t="s">
        <v>192</v>
      </c>
      <c r="D244" s="396"/>
      <c r="E244" s="396"/>
      <c r="F244" s="396"/>
      <c r="G244" s="396"/>
      <c r="H244" s="396"/>
      <c r="I244" s="396"/>
      <c r="J244" s="396"/>
      <c r="K244" s="396"/>
      <c r="L244" s="396"/>
      <c r="M244" s="396"/>
      <c r="N244" s="396"/>
      <c r="O244" s="396"/>
      <c r="P244" s="396"/>
      <c r="Q244" s="396"/>
      <c r="R244" s="396"/>
      <c r="S244" s="389"/>
    </row>
    <row r="245" spans="1:21" ht="20.25" customHeight="1" x14ac:dyDescent="0.25">
      <c r="C245" s="12" t="str">
        <f>C238</f>
        <v>PERIODO DEL 16 AL 31 DE MAYO 2021</v>
      </c>
      <c r="D245" s="13"/>
      <c r="E245" s="6"/>
      <c r="F245" s="397"/>
      <c r="G245" s="398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8"/>
      <c r="S245" s="389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193</v>
      </c>
      <c r="C247" s="24" t="s">
        <v>194</v>
      </c>
      <c r="D247" s="25"/>
      <c r="E247" s="26" t="s">
        <v>195</v>
      </c>
      <c r="F247" s="124">
        <v>113</v>
      </c>
      <c r="G247" s="197">
        <v>0</v>
      </c>
      <c r="H247" s="28">
        <v>0</v>
      </c>
      <c r="I247" s="401"/>
      <c r="J247" s="401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399" t="s">
        <v>122</v>
      </c>
    </row>
    <row r="248" spans="1:21" ht="26.25" customHeight="1" x14ac:dyDescent="0.25">
      <c r="A248" s="22"/>
      <c r="C248" s="35"/>
      <c r="D248" s="399"/>
      <c r="E248" s="400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0"/>
      <c r="D249" s="383"/>
      <c r="E249" s="391"/>
      <c r="F249" s="392"/>
      <c r="G249" s="402" t="s">
        <v>31</v>
      </c>
      <c r="H249" s="234">
        <f>SUM(H247:H248)</f>
        <v>0</v>
      </c>
      <c r="I249" s="234">
        <f t="shared" ref="I249:Q249" si="30">SUM(I247:I248)</f>
        <v>0</v>
      </c>
      <c r="J249" s="234">
        <f t="shared" si="30"/>
        <v>0</v>
      </c>
      <c r="K249" s="234">
        <f t="shared" si="30"/>
        <v>0</v>
      </c>
      <c r="L249" s="234">
        <f t="shared" si="30"/>
        <v>0</v>
      </c>
      <c r="M249" s="234">
        <f t="shared" si="30"/>
        <v>0</v>
      </c>
      <c r="N249" s="234">
        <f t="shared" si="30"/>
        <v>0</v>
      </c>
      <c r="O249" s="234">
        <f t="shared" si="30"/>
        <v>0</v>
      </c>
      <c r="P249" s="234">
        <f t="shared" si="30"/>
        <v>0</v>
      </c>
      <c r="Q249" s="234">
        <f t="shared" si="30"/>
        <v>0</v>
      </c>
      <c r="R249" s="383"/>
      <c r="S249" s="389"/>
    </row>
    <row r="250" spans="1:21" ht="20.25" customHeight="1" x14ac:dyDescent="0.25">
      <c r="C250" s="390"/>
      <c r="D250" s="383"/>
      <c r="E250" s="391"/>
      <c r="F250" s="392"/>
      <c r="G250" s="370"/>
      <c r="H250" s="394"/>
      <c r="I250" s="394"/>
      <c r="J250" s="394"/>
      <c r="K250" s="395"/>
      <c r="L250" s="395"/>
      <c r="M250" s="394"/>
      <c r="N250" s="395"/>
      <c r="O250" s="394"/>
      <c r="P250" s="394"/>
      <c r="Q250" s="394"/>
      <c r="R250" s="383"/>
      <c r="S250" s="389"/>
    </row>
    <row r="251" spans="1:21" ht="20.25" customHeight="1" thickBot="1" x14ac:dyDescent="0.3">
      <c r="C251" s="340"/>
      <c r="D251" s="47"/>
      <c r="E251" s="48"/>
      <c r="F251" s="49"/>
      <c r="I251" s="47"/>
      <c r="J251" s="47"/>
      <c r="K251" s="50"/>
      <c r="L251" s="50"/>
      <c r="M251" s="47"/>
      <c r="S251" s="389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89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9"/>
    </row>
    <row r="256" spans="1:21" ht="20.25" customHeight="1" x14ac:dyDescent="0.35">
      <c r="D256" s="375"/>
      <c r="E256" s="396" t="s">
        <v>196</v>
      </c>
      <c r="F256" s="396"/>
      <c r="G256" s="396"/>
      <c r="H256" s="396"/>
      <c r="I256" s="396"/>
      <c r="J256" s="396"/>
      <c r="K256" s="396"/>
      <c r="L256" s="396"/>
      <c r="M256" s="396"/>
      <c r="N256" s="396"/>
      <c r="O256" s="396"/>
      <c r="P256" s="396"/>
      <c r="Q256" s="396"/>
      <c r="R256" s="375"/>
      <c r="S256" s="389"/>
    </row>
    <row r="257" spans="1:19" ht="20.25" customHeight="1" x14ac:dyDescent="0.25">
      <c r="C257" s="374" t="s">
        <v>2</v>
      </c>
      <c r="D257" s="304"/>
      <c r="E257" s="6"/>
      <c r="F257" s="382"/>
      <c r="G257" s="383"/>
      <c r="H257" s="384"/>
      <c r="I257" s="384"/>
      <c r="J257" s="384"/>
      <c r="K257" s="385"/>
      <c r="L257" s="385"/>
      <c r="M257" s="384"/>
      <c r="N257" s="385"/>
      <c r="O257" s="384"/>
      <c r="P257" s="384"/>
      <c r="Q257" s="384"/>
      <c r="R257" s="403"/>
      <c r="S257" s="389"/>
    </row>
    <row r="258" spans="1:19" ht="20.25" customHeight="1" x14ac:dyDescent="0.25">
      <c r="C258" s="396" t="s">
        <v>197</v>
      </c>
      <c r="D258" s="396"/>
      <c r="E258" s="396"/>
      <c r="F258" s="396"/>
      <c r="G258" s="396"/>
      <c r="H258" s="396"/>
      <c r="I258" s="396"/>
      <c r="J258" s="396"/>
      <c r="K258" s="396"/>
      <c r="L258" s="396"/>
      <c r="M258" s="396"/>
      <c r="N258" s="396"/>
      <c r="O258" s="396"/>
      <c r="P258" s="396"/>
      <c r="Q258" s="396"/>
      <c r="R258" s="396"/>
      <c r="S258" s="389"/>
    </row>
    <row r="259" spans="1:19" ht="20.25" customHeight="1" x14ac:dyDescent="0.25">
      <c r="C259" s="12" t="str">
        <f>C229</f>
        <v>PERIODO DEL 16 AL 31 DE MAYO 2021</v>
      </c>
      <c r="D259" s="13"/>
      <c r="E259" s="6"/>
      <c r="F259" s="397"/>
      <c r="G259" s="398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8"/>
      <c r="S259" s="389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198</v>
      </c>
      <c r="C261" s="35" t="s">
        <v>199</v>
      </c>
      <c r="D261" s="98"/>
      <c r="E261" s="400" t="s">
        <v>200</v>
      </c>
      <c r="F261" s="124">
        <v>113</v>
      </c>
      <c r="G261" s="197">
        <v>15</v>
      </c>
      <c r="H261" s="28">
        <v>3102.45</v>
      </c>
      <c r="I261" s="401"/>
      <c r="J261" s="401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1">
        <f>H261+K261-M261+N261-O261-P261+L261</f>
        <v>3680.2724999999996</v>
      </c>
      <c r="R261" s="404"/>
    </row>
    <row r="262" spans="1:19" ht="15.75" thickBot="1" x14ac:dyDescent="0.3">
      <c r="C262" s="405"/>
      <c r="D262" s="398"/>
      <c r="E262" s="406"/>
      <c r="F262" s="407"/>
      <c r="G262" s="402" t="s">
        <v>31</v>
      </c>
      <c r="H262" s="234">
        <f t="shared" ref="H262:Q262" si="31">SUM(H261:H261)</f>
        <v>3102.45</v>
      </c>
      <c r="I262" s="234">
        <f t="shared" si="31"/>
        <v>0</v>
      </c>
      <c r="J262" s="234">
        <f t="shared" si="31"/>
        <v>0</v>
      </c>
      <c r="K262" s="234">
        <f t="shared" si="31"/>
        <v>155.1225</v>
      </c>
      <c r="L262" s="234">
        <f t="shared" si="31"/>
        <v>500</v>
      </c>
      <c r="M262" s="234">
        <f t="shared" si="31"/>
        <v>77.3</v>
      </c>
      <c r="N262" s="234">
        <f t="shared" si="31"/>
        <v>0</v>
      </c>
      <c r="O262" s="234">
        <f t="shared" si="31"/>
        <v>0</v>
      </c>
      <c r="P262" s="234">
        <f t="shared" si="31"/>
        <v>0</v>
      </c>
      <c r="Q262" s="234">
        <f t="shared" si="31"/>
        <v>3680.2724999999996</v>
      </c>
      <c r="R262" s="394"/>
      <c r="S262" s="389"/>
    </row>
    <row r="263" spans="1:19" x14ac:dyDescent="0.25">
      <c r="C263" s="90"/>
      <c r="F263" s="40"/>
      <c r="S263" s="389"/>
    </row>
    <row r="264" spans="1:19" x14ac:dyDescent="0.25">
      <c r="C264" s="90"/>
      <c r="F264" s="40"/>
      <c r="S264" s="389"/>
    </row>
    <row r="265" spans="1:19" ht="15.75" x14ac:dyDescent="0.25">
      <c r="C265" s="396" t="s">
        <v>201</v>
      </c>
      <c r="D265" s="396"/>
      <c r="E265" s="396"/>
      <c r="F265" s="396"/>
      <c r="G265" s="396"/>
      <c r="H265" s="396"/>
      <c r="I265" s="396"/>
      <c r="J265" s="396"/>
      <c r="K265" s="396"/>
      <c r="L265" s="396"/>
      <c r="M265" s="396"/>
      <c r="N265" s="396"/>
      <c r="O265" s="396"/>
      <c r="P265" s="396"/>
      <c r="Q265" s="396"/>
      <c r="R265" s="408" t="s">
        <v>3</v>
      </c>
      <c r="S265" s="389"/>
    </row>
    <row r="266" spans="1:19" ht="15.75" customHeight="1" x14ac:dyDescent="0.25">
      <c r="C266" s="409"/>
      <c r="D266" s="409"/>
      <c r="E266" s="410"/>
      <c r="F266" s="409"/>
      <c r="G266" s="409"/>
      <c r="H266" s="409"/>
      <c r="I266" s="409"/>
      <c r="J266" s="409"/>
      <c r="K266" s="411"/>
      <c r="L266" s="411"/>
      <c r="M266" s="409"/>
      <c r="N266" s="411"/>
      <c r="O266" s="409"/>
      <c r="P266" s="409"/>
      <c r="Q266" s="409"/>
      <c r="R266" s="11" t="s">
        <v>5</v>
      </c>
      <c r="S266" s="389"/>
    </row>
    <row r="267" spans="1:19" x14ac:dyDescent="0.25">
      <c r="C267" s="12" t="str">
        <f>C238</f>
        <v>PERIODO DEL 16 AL 31 DE MAYO 2021</v>
      </c>
      <c r="D267" s="13"/>
      <c r="E267" s="6"/>
      <c r="F267" s="397"/>
      <c r="G267" s="398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89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2" t="s">
        <v>202</v>
      </c>
      <c r="C269" s="35" t="s">
        <v>203</v>
      </c>
      <c r="D269" s="98"/>
      <c r="E269" s="400" t="s">
        <v>204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399"/>
    </row>
    <row r="270" spans="1:19" ht="15.75" thickBot="1" x14ac:dyDescent="0.3">
      <c r="C270" s="405"/>
      <c r="D270" s="398"/>
      <c r="E270" s="57"/>
      <c r="F270" s="407"/>
      <c r="G270" s="402" t="s">
        <v>31</v>
      </c>
      <c r="H270" s="413">
        <f t="shared" ref="H270:O270" si="32">SUM(H269:H269)</f>
        <v>3102.45</v>
      </c>
      <c r="I270" s="413">
        <f t="shared" si="32"/>
        <v>0</v>
      </c>
      <c r="J270" s="413">
        <f t="shared" si="32"/>
        <v>0</v>
      </c>
      <c r="K270" s="414">
        <f t="shared" si="32"/>
        <v>155.1225</v>
      </c>
      <c r="L270" s="414">
        <f t="shared" si="32"/>
        <v>0</v>
      </c>
      <c r="M270" s="413">
        <f t="shared" si="32"/>
        <v>77.3</v>
      </c>
      <c r="N270" s="414">
        <f t="shared" si="32"/>
        <v>0</v>
      </c>
      <c r="O270" s="413">
        <f t="shared" si="32"/>
        <v>0</v>
      </c>
      <c r="P270" s="413">
        <f>P269</f>
        <v>0</v>
      </c>
      <c r="Q270" s="413">
        <f>SUM(Q269:Q269)</f>
        <v>3180.2724999999996</v>
      </c>
      <c r="R270" s="398"/>
      <c r="S270" s="389"/>
    </row>
    <row r="271" spans="1:19" x14ac:dyDescent="0.25">
      <c r="C271" s="90"/>
      <c r="F271" s="40"/>
      <c r="S271" s="389"/>
    </row>
    <row r="272" spans="1:19" x14ac:dyDescent="0.25">
      <c r="C272" s="90"/>
      <c r="F272" s="40"/>
      <c r="S272" s="389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89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89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5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6"/>
      <c r="S279" s="2"/>
      <c r="T279"/>
      <c r="U279"/>
    </row>
    <row r="280" spans="1:21" s="55" customFormat="1" ht="15.75" x14ac:dyDescent="0.25">
      <c r="B280"/>
      <c r="C280" s="396" t="s">
        <v>205</v>
      </c>
      <c r="D280" s="396"/>
      <c r="E280" s="396"/>
      <c r="F280" s="396"/>
      <c r="G280" s="396"/>
      <c r="H280" s="396"/>
      <c r="I280" s="396"/>
      <c r="J280" s="396"/>
      <c r="K280" s="396"/>
      <c r="L280" s="396"/>
      <c r="M280" s="396"/>
      <c r="N280" s="396"/>
      <c r="O280" s="396"/>
      <c r="P280" s="396"/>
      <c r="Q280" s="396"/>
      <c r="R280" s="396"/>
      <c r="S280" s="2"/>
      <c r="T280"/>
      <c r="U280"/>
    </row>
    <row r="281" spans="1:21" s="55" customFormat="1" x14ac:dyDescent="0.25">
      <c r="B281"/>
      <c r="C281" s="12" t="str">
        <f>C267</f>
        <v>PERIODO DEL 16 AL 31 DE MAYO 2021</v>
      </c>
      <c r="D281" s="13"/>
      <c r="E281" s="6"/>
      <c r="F281" s="397"/>
      <c r="G281" s="398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8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206</v>
      </c>
      <c r="B283"/>
      <c r="C283" s="35" t="s">
        <v>207</v>
      </c>
      <c r="D283" s="98"/>
      <c r="E283" s="400" t="s">
        <v>208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7">
        <v>77.3</v>
      </c>
      <c r="N283" s="418">
        <v>0</v>
      </c>
      <c r="O283" s="127">
        <v>0</v>
      </c>
      <c r="P283" s="127"/>
      <c r="Q283" s="28">
        <f>H283+K283-M283+N283-O283-P283</f>
        <v>3180.2724999999996</v>
      </c>
      <c r="R283" s="399"/>
      <c r="S283" s="2"/>
      <c r="T283"/>
      <c r="U283"/>
    </row>
    <row r="284" spans="1:21" s="55" customFormat="1" ht="26.25" customHeight="1" x14ac:dyDescent="0.25">
      <c r="A284" s="22" t="s">
        <v>209</v>
      </c>
      <c r="B284"/>
      <c r="C284" s="131" t="s">
        <v>210</v>
      </c>
      <c r="D284" s="32"/>
      <c r="E284" s="261" t="s">
        <v>211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212</v>
      </c>
    </row>
    <row r="285" spans="1:21" s="55" customFormat="1" ht="15.75" thickBot="1" x14ac:dyDescent="0.3">
      <c r="B285"/>
      <c r="C285" s="405"/>
      <c r="D285" s="398"/>
      <c r="E285" s="406"/>
      <c r="F285" s="407"/>
      <c r="G285" s="402" t="s">
        <v>31</v>
      </c>
      <c r="H285" s="234">
        <f>SUM(H283:H284)</f>
        <v>5363.82</v>
      </c>
      <c r="I285" s="234">
        <f t="shared" ref="I285:Q285" si="33">SUM(I283:I284)</f>
        <v>6204.9</v>
      </c>
      <c r="J285" s="234">
        <f t="shared" si="33"/>
        <v>3722.94</v>
      </c>
      <c r="K285" s="234">
        <f t="shared" si="33"/>
        <v>268.19100000000003</v>
      </c>
      <c r="L285" s="234">
        <f t="shared" si="33"/>
        <v>0</v>
      </c>
      <c r="M285" s="234">
        <f t="shared" si="33"/>
        <v>77.3</v>
      </c>
      <c r="N285" s="234">
        <f t="shared" si="33"/>
        <v>44.222000000000001</v>
      </c>
      <c r="O285" s="234">
        <f t="shared" si="33"/>
        <v>0</v>
      </c>
      <c r="P285" s="234">
        <f t="shared" si="33"/>
        <v>0</v>
      </c>
      <c r="Q285" s="234">
        <f t="shared" si="33"/>
        <v>5598.9329999999991</v>
      </c>
      <c r="R285" s="398"/>
      <c r="S285" s="2"/>
      <c r="T285"/>
      <c r="U285"/>
    </row>
    <row r="286" spans="1:21" s="55" customFormat="1" x14ac:dyDescent="0.25">
      <c r="B286"/>
      <c r="C286" s="405"/>
      <c r="D286" s="398"/>
      <c r="E286" s="406"/>
      <c r="F286" s="407"/>
      <c r="G286" s="405"/>
      <c r="H286" s="419"/>
      <c r="I286" s="419"/>
      <c r="J286" s="419"/>
      <c r="K286" s="420"/>
      <c r="L286" s="420"/>
      <c r="M286" s="419"/>
      <c r="N286" s="420"/>
      <c r="O286" s="419"/>
      <c r="P286" s="419"/>
      <c r="Q286" s="419"/>
      <c r="R286" s="398"/>
      <c r="S286" s="2"/>
      <c r="T286"/>
      <c r="U286"/>
    </row>
    <row r="287" spans="1:21" s="55" customFormat="1" x14ac:dyDescent="0.25">
      <c r="B287"/>
      <c r="C287" s="405"/>
      <c r="D287" s="398"/>
      <c r="E287" s="406"/>
      <c r="F287" s="407"/>
      <c r="G287" s="405"/>
      <c r="H287" s="419"/>
      <c r="I287" s="419"/>
      <c r="J287" s="419"/>
      <c r="K287" s="420"/>
      <c r="L287" s="420"/>
      <c r="M287" s="419"/>
      <c r="N287" s="420"/>
      <c r="O287" s="419"/>
      <c r="P287" s="419"/>
      <c r="Q287" s="419"/>
      <c r="R287" s="398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5"/>
      <c r="D291" s="398"/>
      <c r="E291" s="406"/>
      <c r="F291" s="407"/>
      <c r="G291" s="405"/>
      <c r="H291" s="419"/>
      <c r="I291" s="419"/>
      <c r="J291" s="419"/>
      <c r="K291" s="420"/>
      <c r="L291" s="420"/>
      <c r="M291" s="419"/>
      <c r="N291" s="420"/>
      <c r="O291" s="419"/>
      <c r="P291" s="419"/>
      <c r="Q291" s="419"/>
      <c r="R291" s="398"/>
    </row>
    <row r="292" spans="1:21" s="55" customFormat="1" ht="26.25" customHeight="1" x14ac:dyDescent="0.25">
      <c r="A292" s="55" t="s">
        <v>213</v>
      </c>
      <c r="B292"/>
      <c r="C292" s="396" t="s">
        <v>214</v>
      </c>
      <c r="D292" s="396"/>
      <c r="E292" s="396"/>
      <c r="F292" s="396"/>
      <c r="G292" s="396"/>
      <c r="H292" s="396"/>
      <c r="I292" s="396"/>
      <c r="J292" s="396"/>
      <c r="K292" s="396"/>
      <c r="L292" s="396"/>
      <c r="M292" s="396"/>
      <c r="N292" s="396"/>
      <c r="O292" s="396"/>
      <c r="P292" s="396"/>
      <c r="Q292" s="396"/>
      <c r="R292" s="396"/>
      <c r="S292" s="2"/>
      <c r="T292"/>
      <c r="U292"/>
    </row>
    <row r="293" spans="1:21" s="55" customFormat="1" x14ac:dyDescent="0.25">
      <c r="B293"/>
      <c r="C293" s="12" t="str">
        <f>C281</f>
        <v>PERIODO DEL 16 AL 31 DE MAYO 2021</v>
      </c>
      <c r="D293" s="13"/>
      <c r="E293" s="6"/>
      <c r="F293" s="397"/>
      <c r="G293" s="398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8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215</v>
      </c>
      <c r="D295" s="98"/>
      <c r="E295" s="400" t="s">
        <v>216</v>
      </c>
      <c r="F295" s="124">
        <v>113</v>
      </c>
      <c r="G295" s="197">
        <v>15</v>
      </c>
      <c r="H295" s="28">
        <v>3102.4500000000003</v>
      </c>
      <c r="I295" s="401"/>
      <c r="J295" s="401"/>
      <c r="K295" s="76">
        <f>H295*0.05</f>
        <v>155.12250000000003</v>
      </c>
      <c r="L295" s="76"/>
      <c r="M295" s="80">
        <v>77.3</v>
      </c>
      <c r="N295" s="81">
        <v>0</v>
      </c>
      <c r="O295" s="421">
        <v>0</v>
      </c>
      <c r="P295" s="28"/>
      <c r="Q295" s="28">
        <f>H295+K295-M295+N295-O295-P295</f>
        <v>3180.2725</v>
      </c>
      <c r="R295" s="404"/>
      <c r="S295" s="2"/>
      <c r="T295"/>
      <c r="U295"/>
    </row>
    <row r="296" spans="1:21" s="55" customFormat="1" ht="15.75" thickBot="1" x14ac:dyDescent="0.3">
      <c r="B296"/>
      <c r="C296" s="405"/>
      <c r="D296" s="398"/>
      <c r="E296" s="406"/>
      <c r="F296" s="407"/>
      <c r="G296" s="402" t="s">
        <v>31</v>
      </c>
      <c r="H296" s="234">
        <f t="shared" ref="H296:Q296" si="34">SUM(H295:H295)</f>
        <v>3102.4500000000003</v>
      </c>
      <c r="I296" s="234">
        <f t="shared" si="34"/>
        <v>0</v>
      </c>
      <c r="J296" s="234">
        <f t="shared" si="34"/>
        <v>0</v>
      </c>
      <c r="K296" s="234">
        <f t="shared" si="34"/>
        <v>155.12250000000003</v>
      </c>
      <c r="L296" s="234">
        <f t="shared" si="34"/>
        <v>0</v>
      </c>
      <c r="M296" s="234">
        <f t="shared" si="34"/>
        <v>77.3</v>
      </c>
      <c r="N296" s="234">
        <f t="shared" si="34"/>
        <v>0</v>
      </c>
      <c r="O296" s="234">
        <f t="shared" si="34"/>
        <v>0</v>
      </c>
      <c r="P296" s="234">
        <f t="shared" si="34"/>
        <v>0</v>
      </c>
      <c r="Q296" s="234">
        <f t="shared" si="34"/>
        <v>3180.2725</v>
      </c>
      <c r="R296" s="398"/>
      <c r="S296" s="2"/>
      <c r="T296"/>
      <c r="U296"/>
    </row>
    <row r="297" spans="1:21" s="55" customFormat="1" ht="15.75" x14ac:dyDescent="0.25">
      <c r="B297"/>
      <c r="C297" s="409"/>
      <c r="D297" s="409"/>
      <c r="E297" s="410"/>
      <c r="F297" s="409"/>
      <c r="G297" s="409"/>
      <c r="H297" s="409"/>
      <c r="I297" s="409"/>
      <c r="J297" s="409"/>
      <c r="K297" s="411"/>
      <c r="L297" s="411"/>
      <c r="M297" s="409"/>
      <c r="N297" s="411"/>
      <c r="O297" s="409"/>
      <c r="P297" s="409"/>
      <c r="Q297" s="409"/>
      <c r="R297" s="422"/>
      <c r="S297" s="2"/>
      <c r="T297"/>
      <c r="U297"/>
    </row>
    <row r="298" spans="1:21" s="55" customFormat="1" ht="15.75" x14ac:dyDescent="0.25">
      <c r="B298"/>
      <c r="C298" s="409"/>
      <c r="D298" s="409"/>
      <c r="E298" s="410"/>
      <c r="F298" s="409"/>
      <c r="G298" s="409"/>
      <c r="H298" s="409"/>
      <c r="I298" s="409"/>
      <c r="J298" s="409"/>
      <c r="K298" s="411"/>
      <c r="L298" s="411"/>
      <c r="M298" s="409"/>
      <c r="N298" s="411"/>
      <c r="O298" s="409"/>
      <c r="P298" s="409"/>
      <c r="Q298" s="409"/>
      <c r="R298" s="11"/>
      <c r="S298" s="2"/>
      <c r="T298"/>
      <c r="U298"/>
    </row>
    <row r="299" spans="1:21" s="55" customFormat="1" x14ac:dyDescent="0.25">
      <c r="B299"/>
      <c r="C299" s="38"/>
      <c r="D299" s="304"/>
      <c r="E299" s="6"/>
      <c r="F299" s="397"/>
      <c r="G299" s="398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3"/>
      <c r="D300" s="423"/>
      <c r="E300" s="424"/>
      <c r="F300" s="423"/>
      <c r="G300" s="423"/>
      <c r="H300" s="423"/>
      <c r="I300" s="423"/>
      <c r="J300" s="423"/>
      <c r="K300" s="425"/>
      <c r="L300" s="426"/>
      <c r="M300" s="423"/>
      <c r="N300" s="427"/>
      <c r="O300" s="428"/>
      <c r="P300" s="428"/>
      <c r="Q300" s="429"/>
      <c r="R300" s="423"/>
    </row>
    <row r="301" spans="1:21" s="55" customFormat="1" ht="26.25" customHeight="1" x14ac:dyDescent="0.25">
      <c r="A301" s="2"/>
      <c r="B301"/>
      <c r="C301" s="430"/>
      <c r="D301" s="431"/>
      <c r="E301" s="406"/>
      <c r="F301" s="432"/>
      <c r="G301" s="432"/>
      <c r="H301" s="433"/>
      <c r="I301" s="433"/>
      <c r="J301" s="433"/>
      <c r="K301" s="434"/>
      <c r="L301" s="434"/>
      <c r="M301" s="433"/>
      <c r="N301" s="435"/>
      <c r="O301" s="436"/>
      <c r="P301" s="437"/>
      <c r="Q301" s="388"/>
      <c r="R301" s="431"/>
      <c r="S301" s="2"/>
      <c r="T301"/>
      <c r="U301"/>
    </row>
    <row r="302" spans="1:21" s="55" customFormat="1" ht="26.25" customHeight="1" x14ac:dyDescent="0.25">
      <c r="A302"/>
      <c r="B302"/>
      <c r="C302" s="181"/>
      <c r="D302" s="438"/>
      <c r="E302" s="406"/>
      <c r="F302" s="116"/>
      <c r="G302" s="305"/>
      <c r="H302" s="388"/>
      <c r="I302" s="388"/>
      <c r="J302" s="388"/>
      <c r="K302" s="434"/>
      <c r="L302" s="434"/>
      <c r="M302" s="439"/>
      <c r="N302" s="440"/>
      <c r="O302" s="437"/>
      <c r="P302" s="437"/>
      <c r="Q302" s="388"/>
      <c r="R302" s="441"/>
      <c r="S302" s="2"/>
      <c r="T302"/>
      <c r="U302"/>
    </row>
    <row r="303" spans="1:21" s="55" customFormat="1" x14ac:dyDescent="0.25">
      <c r="B303"/>
      <c r="C303" s="405"/>
      <c r="D303" s="398"/>
      <c r="E303" s="406"/>
      <c r="F303" s="407"/>
      <c r="G303" s="405"/>
      <c r="H303" s="419"/>
      <c r="I303" s="419"/>
      <c r="J303" s="419"/>
      <c r="K303" s="419"/>
      <c r="L303" s="419"/>
      <c r="M303" s="419"/>
      <c r="N303" s="419"/>
      <c r="O303" s="419"/>
      <c r="P303" s="419"/>
      <c r="Q303" s="419"/>
      <c r="R303" s="398"/>
      <c r="S303" s="2"/>
      <c r="T303"/>
      <c r="U303"/>
    </row>
    <row r="304" spans="1:21" s="55" customFormat="1" x14ac:dyDescent="0.25">
      <c r="B304"/>
      <c r="C304" s="405"/>
      <c r="D304" s="398"/>
      <c r="E304" s="406"/>
      <c r="F304" s="407"/>
      <c r="G304" s="405"/>
      <c r="H304" s="419"/>
      <c r="I304" s="419"/>
      <c r="J304" s="419"/>
      <c r="K304" s="420"/>
      <c r="L304" s="420"/>
      <c r="M304" s="419"/>
      <c r="N304" s="420"/>
      <c r="O304" s="419"/>
      <c r="P304" s="419"/>
      <c r="Q304" s="419"/>
      <c r="R304" s="398"/>
      <c r="S304" s="2"/>
      <c r="T304"/>
      <c r="U304"/>
    </row>
    <row r="305" spans="1:21" s="55" customFormat="1" ht="15.75" customHeight="1" thickBot="1" x14ac:dyDescent="0.3">
      <c r="B305"/>
      <c r="C305" s="442"/>
      <c r="D305" s="443"/>
      <c r="E305" s="444"/>
      <c r="F305" s="407"/>
      <c r="G305" s="405"/>
      <c r="H305" s="419"/>
      <c r="I305" s="419"/>
      <c r="J305" s="419"/>
      <c r="K305" s="420"/>
      <c r="L305" s="420"/>
      <c r="M305" s="419"/>
      <c r="N305" s="420"/>
      <c r="O305" s="419"/>
      <c r="P305" s="419"/>
      <c r="Q305" s="419"/>
      <c r="R305" s="398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5"/>
      <c r="D310" s="445"/>
      <c r="E310" s="446"/>
      <c r="F310" s="445"/>
      <c r="G310" s="445"/>
      <c r="H310" s="445"/>
      <c r="I310" s="445"/>
      <c r="J310" s="445"/>
      <c r="K310" s="445"/>
      <c r="L310" s="445"/>
      <c r="M310" s="445"/>
      <c r="N310" s="445"/>
      <c r="O310" s="445"/>
      <c r="P310" s="445"/>
      <c r="Q310" s="445"/>
      <c r="R310" s="445"/>
    </row>
    <row r="311" spans="1:21" ht="15.75" x14ac:dyDescent="0.25">
      <c r="C311" s="396" t="s">
        <v>217</v>
      </c>
      <c r="D311" s="396"/>
      <c r="E311" s="396"/>
      <c r="F311" s="396"/>
      <c r="G311" s="396"/>
      <c r="H311" s="396"/>
      <c r="I311" s="396"/>
      <c r="J311" s="396"/>
      <c r="K311" s="396"/>
      <c r="L311" s="396"/>
      <c r="M311" s="396"/>
      <c r="N311" s="396"/>
      <c r="O311" s="396"/>
      <c r="P311" s="396"/>
      <c r="Q311" s="396"/>
      <c r="R311" s="396"/>
    </row>
    <row r="312" spans="1:21" x14ac:dyDescent="0.25">
      <c r="C312" s="12" t="str">
        <f>C281</f>
        <v>PERIODO DEL 16 AL 31 DE MAYO 2021</v>
      </c>
      <c r="D312" s="13"/>
      <c r="E312" s="6"/>
      <c r="F312" s="397"/>
      <c r="G312" s="398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8"/>
    </row>
    <row r="313" spans="1:21" ht="22.5" x14ac:dyDescent="0.25">
      <c r="C313" s="15" t="s">
        <v>7</v>
      </c>
      <c r="D313" s="15" t="s">
        <v>8</v>
      </c>
      <c r="E313" s="447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218</v>
      </c>
      <c r="C314" s="326" t="s">
        <v>219</v>
      </c>
      <c r="D314" s="322"/>
      <c r="E314" s="317" t="s">
        <v>220</v>
      </c>
      <c r="F314" s="124">
        <v>113</v>
      </c>
      <c r="G314" s="324">
        <v>15</v>
      </c>
      <c r="H314" s="28">
        <v>2957.13</v>
      </c>
      <c r="I314" s="28">
        <f t="shared" ref="I314:I319" si="35">H314*2</f>
        <v>5914.26</v>
      </c>
      <c r="J314" s="28">
        <f>K314*24*5</f>
        <v>17742.780000000002</v>
      </c>
      <c r="K314" s="76">
        <f t="shared" ref="K314:K319" si="36">H314*0.05</f>
        <v>147.85650000000001</v>
      </c>
      <c r="L314" s="76"/>
      <c r="M314" s="327">
        <v>41.24</v>
      </c>
      <c r="N314" s="328">
        <v>0</v>
      </c>
      <c r="O314" s="320">
        <v>0</v>
      </c>
      <c r="P314" s="320"/>
      <c r="Q314" s="28">
        <f>H314+K314-M314+N314-O314-P314+L314</f>
        <v>3063.7465000000002</v>
      </c>
      <c r="R314" s="325"/>
      <c r="T314" s="36" t="s">
        <v>221</v>
      </c>
    </row>
    <row r="315" spans="1:21" ht="26.25" customHeight="1" x14ac:dyDescent="0.25">
      <c r="A315" s="32" t="s">
        <v>222</v>
      </c>
      <c r="C315" s="326" t="s">
        <v>223</v>
      </c>
      <c r="D315" s="322"/>
      <c r="E315" s="317" t="s">
        <v>220</v>
      </c>
      <c r="F315" s="124">
        <v>113</v>
      </c>
      <c r="G315" s="324">
        <v>15</v>
      </c>
      <c r="H315" s="28">
        <v>3114.8355000000001</v>
      </c>
      <c r="I315" s="28">
        <f t="shared" si="35"/>
        <v>6229.6710000000003</v>
      </c>
      <c r="J315" s="28">
        <f>K315*24</f>
        <v>3737.8026000000004</v>
      </c>
      <c r="K315" s="76">
        <f t="shared" si="36"/>
        <v>155.74177500000002</v>
      </c>
      <c r="L315" s="76"/>
      <c r="M315" s="327">
        <v>78.650000000000006</v>
      </c>
      <c r="N315" s="328">
        <v>0</v>
      </c>
      <c r="O315" s="320">
        <v>0</v>
      </c>
      <c r="P315" s="320"/>
      <c r="Q315" s="28">
        <f t="shared" ref="Q315:Q319" si="37">H315+K315-M315+N315-O315-P315+L315</f>
        <v>3191.927275</v>
      </c>
      <c r="R315" s="325"/>
    </row>
    <row r="316" spans="1:21" ht="26.25" customHeight="1" x14ac:dyDescent="0.25">
      <c r="A316" s="32" t="s">
        <v>224</v>
      </c>
      <c r="C316" s="326" t="s">
        <v>225</v>
      </c>
      <c r="D316" s="322"/>
      <c r="E316" s="317" t="s">
        <v>220</v>
      </c>
      <c r="F316" s="124">
        <v>113</v>
      </c>
      <c r="G316" s="324">
        <v>15</v>
      </c>
      <c r="H316" s="28">
        <v>3169.05</v>
      </c>
      <c r="I316" s="28">
        <f t="shared" si="35"/>
        <v>6338.1</v>
      </c>
      <c r="J316" s="28">
        <f>K316*24*2</f>
        <v>7605.7200000000012</v>
      </c>
      <c r="K316" s="76">
        <f t="shared" si="36"/>
        <v>158.45250000000001</v>
      </c>
      <c r="L316" s="76"/>
      <c r="M316" s="327">
        <v>84.55</v>
      </c>
      <c r="N316" s="448">
        <v>0</v>
      </c>
      <c r="O316" s="449">
        <v>0</v>
      </c>
      <c r="P316" s="449"/>
      <c r="Q316" s="28">
        <f t="shared" si="37"/>
        <v>3242.9524999999999</v>
      </c>
      <c r="R316" s="325"/>
    </row>
    <row r="317" spans="1:21" ht="26.25" customHeight="1" x14ac:dyDescent="0.25">
      <c r="A317" s="32"/>
      <c r="C317" s="326" t="s">
        <v>226</v>
      </c>
      <c r="D317" s="322"/>
      <c r="E317" s="317" t="s">
        <v>220</v>
      </c>
      <c r="F317" s="124">
        <v>113</v>
      </c>
      <c r="G317" s="324">
        <v>15</v>
      </c>
      <c r="H317" s="28">
        <v>2957.13</v>
      </c>
      <c r="I317" s="28">
        <f t="shared" si="35"/>
        <v>5914.26</v>
      </c>
      <c r="J317" s="28">
        <f>K317*24*2</f>
        <v>7097.112000000001</v>
      </c>
      <c r="K317" s="76">
        <f t="shared" si="36"/>
        <v>147.85650000000001</v>
      </c>
      <c r="L317" s="76"/>
      <c r="M317" s="327">
        <v>41.24</v>
      </c>
      <c r="N317" s="448">
        <v>0</v>
      </c>
      <c r="O317" s="449">
        <v>0</v>
      </c>
      <c r="P317" s="449"/>
      <c r="Q317" s="28">
        <f t="shared" si="37"/>
        <v>3063.7465000000002</v>
      </c>
      <c r="R317" s="325"/>
      <c r="S317" s="389"/>
    </row>
    <row r="318" spans="1:21" ht="26.25" customHeight="1" x14ac:dyDescent="0.25">
      <c r="A318" s="32" t="s">
        <v>227</v>
      </c>
      <c r="C318" s="326" t="s">
        <v>228</v>
      </c>
      <c r="D318" s="322"/>
      <c r="E318" s="317" t="s">
        <v>220</v>
      </c>
      <c r="F318" s="124">
        <v>113</v>
      </c>
      <c r="G318" s="324">
        <v>15</v>
      </c>
      <c r="H318" s="28">
        <v>2957.13</v>
      </c>
      <c r="I318" s="28">
        <f t="shared" si="35"/>
        <v>5914.26</v>
      </c>
      <c r="J318" s="28">
        <f>K318*24*2</f>
        <v>7097.112000000001</v>
      </c>
      <c r="K318" s="76">
        <f t="shared" si="36"/>
        <v>147.85650000000001</v>
      </c>
      <c r="L318" s="76">
        <v>850</v>
      </c>
      <c r="M318" s="327">
        <v>41.24</v>
      </c>
      <c r="N318" s="448">
        <v>0</v>
      </c>
      <c r="O318" s="449">
        <v>0</v>
      </c>
      <c r="P318" s="449"/>
      <c r="Q318" s="28">
        <f t="shared" si="37"/>
        <v>3913.7465000000002</v>
      </c>
      <c r="R318" s="325"/>
      <c r="S318" s="389"/>
    </row>
    <row r="319" spans="1:21" ht="26.25" customHeight="1" x14ac:dyDescent="0.25">
      <c r="A319" s="32" t="s">
        <v>229</v>
      </c>
      <c r="C319" s="450" t="s">
        <v>230</v>
      </c>
      <c r="D319" s="322"/>
      <c r="E319" s="317" t="s">
        <v>231</v>
      </c>
      <c r="F319" s="124">
        <v>113</v>
      </c>
      <c r="G319" s="324">
        <v>15</v>
      </c>
      <c r="H319" s="28">
        <v>3169.08</v>
      </c>
      <c r="I319" s="28">
        <f t="shared" si="35"/>
        <v>6338.16</v>
      </c>
      <c r="J319" s="28">
        <f>K319*24*2</f>
        <v>7605.7920000000004</v>
      </c>
      <c r="K319" s="76">
        <f t="shared" si="36"/>
        <v>158.45400000000001</v>
      </c>
      <c r="L319" s="76">
        <v>700</v>
      </c>
      <c r="M319" s="449">
        <v>84.55</v>
      </c>
      <c r="N319" s="448">
        <v>0</v>
      </c>
      <c r="O319" s="449">
        <v>0</v>
      </c>
      <c r="P319" s="449"/>
      <c r="Q319" s="28">
        <f t="shared" si="37"/>
        <v>3942.9839999999999</v>
      </c>
      <c r="R319" s="325"/>
      <c r="S319" s="389"/>
    </row>
    <row r="320" spans="1:21" ht="20.25" customHeight="1" thickBot="1" x14ac:dyDescent="0.3">
      <c r="C320" s="430"/>
      <c r="D320" s="451"/>
      <c r="E320" s="406"/>
      <c r="G320" s="402" t="s">
        <v>31</v>
      </c>
      <c r="H320" s="234">
        <f t="shared" ref="H320:Q320" si="38">SUM(H314:H319)</f>
        <v>18324.355500000005</v>
      </c>
      <c r="I320" s="234">
        <f t="shared" si="38"/>
        <v>36648.71100000001</v>
      </c>
      <c r="J320" s="234">
        <f t="shared" si="38"/>
        <v>50886.318600000006</v>
      </c>
      <c r="K320" s="234">
        <f t="shared" si="38"/>
        <v>916.21777500000007</v>
      </c>
      <c r="L320" s="234">
        <f t="shared" si="38"/>
        <v>1550</v>
      </c>
      <c r="M320" s="234">
        <f t="shared" si="38"/>
        <v>371.47</v>
      </c>
      <c r="N320" s="234">
        <f t="shared" si="38"/>
        <v>0</v>
      </c>
      <c r="O320" s="234">
        <f t="shared" si="38"/>
        <v>0</v>
      </c>
      <c r="P320" s="234">
        <f t="shared" si="38"/>
        <v>0</v>
      </c>
      <c r="Q320" s="234">
        <f t="shared" si="38"/>
        <v>20419.103275000001</v>
      </c>
      <c r="R320" s="431"/>
      <c r="S320" s="389"/>
    </row>
    <row r="321" spans="1:21" ht="20.25" customHeight="1" x14ac:dyDescent="0.25">
      <c r="C321" s="430"/>
      <c r="D321" s="451"/>
      <c r="E321" s="406"/>
      <c r="F321" s="116"/>
      <c r="G321" s="397"/>
      <c r="H321" s="224"/>
      <c r="I321" s="224"/>
      <c r="J321" s="224"/>
      <c r="K321" s="434"/>
      <c r="L321" s="434"/>
      <c r="M321" s="224"/>
      <c r="N321" s="225"/>
      <c r="O321" s="224"/>
      <c r="P321" s="224"/>
      <c r="Q321" s="388"/>
      <c r="R321" s="431"/>
      <c r="S321" s="389"/>
    </row>
    <row r="322" spans="1:21" ht="20.25" customHeight="1" x14ac:dyDescent="0.25">
      <c r="C322" s="396" t="s">
        <v>232</v>
      </c>
      <c r="D322" s="396"/>
      <c r="E322" s="396"/>
      <c r="F322" s="396"/>
      <c r="G322" s="396"/>
      <c r="H322" s="396"/>
      <c r="I322" s="396"/>
      <c r="J322" s="396"/>
      <c r="K322" s="396"/>
      <c r="L322" s="396"/>
      <c r="M322" s="396"/>
      <c r="N322" s="396"/>
      <c r="O322" s="396"/>
      <c r="P322" s="396"/>
      <c r="Q322" s="396"/>
      <c r="R322" s="396"/>
      <c r="S322" s="389"/>
    </row>
    <row r="323" spans="1:21" ht="20.25" customHeight="1" x14ac:dyDescent="0.25">
      <c r="C323" s="12" t="str">
        <f>C312</f>
        <v>PERIODO DEL 16 AL 31 DE MAYO 2021</v>
      </c>
      <c r="D323" s="13"/>
      <c r="E323" s="6"/>
      <c r="F323" s="397"/>
      <c r="G323" s="398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8"/>
      <c r="S323" s="389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233</v>
      </c>
      <c r="C325" s="452" t="s">
        <v>234</v>
      </c>
      <c r="D325" s="453"/>
      <c r="E325" s="400" t="s">
        <v>235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399"/>
    </row>
    <row r="326" spans="1:21" ht="26.25" customHeight="1" x14ac:dyDescent="0.25">
      <c r="A326" s="32" t="s">
        <v>236</v>
      </c>
      <c r="C326" s="35" t="s">
        <v>237</v>
      </c>
      <c r="D326" s="98"/>
      <c r="E326" s="400" t="s">
        <v>238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7">
        <v>0</v>
      </c>
      <c r="N326" s="328">
        <v>148.97999999999999</v>
      </c>
      <c r="O326" s="327">
        <v>0</v>
      </c>
      <c r="P326" s="327"/>
      <c r="Q326" s="28">
        <f>H326+K326-M326+N326-O326-P326</f>
        <v>1230.4694999999999</v>
      </c>
      <c r="R326" s="404"/>
    </row>
    <row r="327" spans="1:21" x14ac:dyDescent="0.25">
      <c r="C327" s="32"/>
      <c r="D327" s="32"/>
      <c r="E327" s="454"/>
      <c r="F327" s="32"/>
      <c r="G327" s="32"/>
      <c r="H327" s="32"/>
      <c r="I327" s="32"/>
      <c r="J327" s="32"/>
      <c r="K327" s="455"/>
      <c r="L327" s="455"/>
      <c r="M327" s="32"/>
      <c r="N327" s="455"/>
      <c r="O327" s="32"/>
      <c r="P327" s="32"/>
      <c r="Q327" s="32"/>
      <c r="R327" s="32"/>
      <c r="S327" s="389"/>
    </row>
    <row r="328" spans="1:21" ht="15.75" thickBot="1" x14ac:dyDescent="0.3">
      <c r="C328" s="405"/>
      <c r="D328" s="398"/>
      <c r="E328" s="406"/>
      <c r="F328" s="407"/>
      <c r="G328" s="402" t="s">
        <v>31</v>
      </c>
      <c r="H328" s="234">
        <f>SUM(H325:H327)</f>
        <v>3291.3599999999997</v>
      </c>
      <c r="I328" s="234">
        <f t="shared" ref="I328:Q328" si="39">SUM(I325:I327)</f>
        <v>2059.98</v>
      </c>
      <c r="J328" s="234">
        <f t="shared" si="39"/>
        <v>2471.9760000000001</v>
      </c>
      <c r="K328" s="456">
        <f>SUM(K325:K327)</f>
        <v>164.56800000000001</v>
      </c>
      <c r="L328" s="456">
        <f>SUM(L325:L327)</f>
        <v>0</v>
      </c>
      <c r="M328" s="234">
        <f t="shared" si="39"/>
        <v>0</v>
      </c>
      <c r="N328" s="456">
        <f>SUM(N325:N327)</f>
        <v>193.2</v>
      </c>
      <c r="O328" s="456">
        <f t="shared" ref="O328" si="40">SUM(O325:O327)</f>
        <v>0</v>
      </c>
      <c r="P328" s="456">
        <f>SUM(P325:P327)</f>
        <v>0</v>
      </c>
      <c r="Q328" s="234">
        <f t="shared" si="39"/>
        <v>3649.1279999999997</v>
      </c>
      <c r="R328" s="398"/>
      <c r="S328" s="389"/>
    </row>
    <row r="329" spans="1:21" x14ac:dyDescent="0.25">
      <c r="C329" s="90"/>
      <c r="F329" s="40"/>
      <c r="S329" s="389"/>
    </row>
    <row r="330" spans="1:21" s="55" customFormat="1" x14ac:dyDescent="0.25">
      <c r="B330"/>
      <c r="C330" s="90"/>
      <c r="D330"/>
      <c r="E330" s="457"/>
      <c r="F330" s="458"/>
      <c r="G330"/>
      <c r="H330" s="31"/>
      <c r="I330" s="31"/>
      <c r="J330" s="31"/>
      <c r="K330" s="459"/>
      <c r="L330" s="459"/>
      <c r="M330" s="31"/>
      <c r="N330" s="459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0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5"/>
      <c r="D343" s="445"/>
      <c r="E343" s="446"/>
      <c r="F343" s="445"/>
      <c r="G343" s="445"/>
      <c r="H343" s="445"/>
      <c r="I343" s="445"/>
      <c r="J343" s="445"/>
      <c r="K343" s="445"/>
      <c r="L343" s="445"/>
      <c r="M343" s="445"/>
      <c r="N343" s="445"/>
      <c r="O343" s="445"/>
      <c r="P343" s="445"/>
      <c r="Q343" s="445"/>
      <c r="R343" s="445"/>
    </row>
    <row r="344" spans="1:21" ht="15.75" x14ac:dyDescent="0.25">
      <c r="C344" s="396" t="s">
        <v>239</v>
      </c>
      <c r="D344" s="396"/>
      <c r="E344" s="396"/>
      <c r="F344" s="396"/>
      <c r="G344" s="396"/>
      <c r="H344" s="396"/>
      <c r="I344" s="396"/>
      <c r="J344" s="396"/>
      <c r="K344" s="396"/>
      <c r="L344" s="396"/>
      <c r="M344" s="396"/>
      <c r="N344" s="396"/>
      <c r="O344" s="396"/>
      <c r="P344" s="396"/>
      <c r="Q344" s="396"/>
      <c r="R344" s="396"/>
    </row>
    <row r="345" spans="1:21" x14ac:dyDescent="0.25">
      <c r="C345" s="12" t="str">
        <f>C323</f>
        <v>PERIODO DEL 16 AL 31 DE MAYO 2021</v>
      </c>
      <c r="D345" s="13"/>
      <c r="E345" s="6"/>
      <c r="F345" s="397"/>
      <c r="G345" s="398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8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218</v>
      </c>
      <c r="C347" s="175" t="s">
        <v>240</v>
      </c>
      <c r="D347" s="176" t="s">
        <v>241</v>
      </c>
      <c r="E347" s="400" t="s">
        <v>242</v>
      </c>
      <c r="F347" s="124">
        <v>113</v>
      </c>
      <c r="G347" s="324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7">
        <v>35.46</v>
      </c>
      <c r="N347" s="328">
        <v>0</v>
      </c>
      <c r="O347" s="320">
        <v>0</v>
      </c>
      <c r="P347" s="320"/>
      <c r="Q347" s="28">
        <f>H347+K347-M347+N347-O347-P347+L347</f>
        <v>3013.74</v>
      </c>
      <c r="R347" s="325"/>
      <c r="T347" s="36" t="s">
        <v>221</v>
      </c>
    </row>
    <row r="348" spans="1:21" ht="20.25" customHeight="1" thickBot="1" x14ac:dyDescent="0.3">
      <c r="D348" s="451"/>
      <c r="E348" s="406"/>
      <c r="G348" s="402" t="s">
        <v>31</v>
      </c>
      <c r="H348" s="234">
        <f t="shared" ref="H348:Q348" si="41">SUM(H347:H347)</f>
        <v>2904</v>
      </c>
      <c r="I348" s="234">
        <f t="shared" si="41"/>
        <v>5808</v>
      </c>
      <c r="J348" s="234">
        <f t="shared" si="41"/>
        <v>17424</v>
      </c>
      <c r="K348" s="234">
        <f t="shared" si="41"/>
        <v>145.20000000000002</v>
      </c>
      <c r="L348" s="234">
        <f>SUM(L347:L347)</f>
        <v>0</v>
      </c>
      <c r="M348" s="234">
        <f t="shared" si="41"/>
        <v>35.46</v>
      </c>
      <c r="N348" s="234">
        <f t="shared" si="41"/>
        <v>0</v>
      </c>
      <c r="O348" s="234">
        <f t="shared" si="41"/>
        <v>0</v>
      </c>
      <c r="P348" s="234">
        <f t="shared" si="41"/>
        <v>0</v>
      </c>
      <c r="Q348" s="234">
        <f t="shared" si="41"/>
        <v>3013.74</v>
      </c>
      <c r="R348" s="431"/>
      <c r="S348" s="389"/>
    </row>
    <row r="349" spans="1:21" ht="20.25" customHeight="1" x14ac:dyDescent="0.25">
      <c r="C349" s="430"/>
      <c r="D349" s="451"/>
      <c r="E349" s="406"/>
      <c r="F349" s="116"/>
      <c r="G349" s="397"/>
      <c r="H349" s="224"/>
      <c r="I349" s="224"/>
      <c r="J349" s="224"/>
      <c r="K349" s="434"/>
      <c r="L349" s="434"/>
      <c r="M349" s="224"/>
      <c r="N349" s="225"/>
      <c r="O349" s="224"/>
      <c r="P349" s="224"/>
      <c r="Q349" s="388"/>
      <c r="R349" s="431"/>
      <c r="S349" s="389"/>
    </row>
    <row r="350" spans="1:21" ht="20.25" customHeight="1" x14ac:dyDescent="0.25">
      <c r="C350" s="430"/>
      <c r="D350" s="451"/>
      <c r="E350" s="406"/>
      <c r="F350" s="116"/>
      <c r="G350" s="397"/>
      <c r="H350" s="224"/>
      <c r="I350" s="224"/>
      <c r="J350" s="224"/>
      <c r="K350" s="434"/>
      <c r="L350" s="434"/>
      <c r="M350" s="224"/>
      <c r="N350" s="225"/>
      <c r="O350" s="224"/>
      <c r="P350" s="224"/>
      <c r="Q350" s="388"/>
      <c r="R350" s="431"/>
      <c r="S350" s="389"/>
    </row>
    <row r="351" spans="1:21" ht="15.75" x14ac:dyDescent="0.25">
      <c r="C351" s="396" t="s">
        <v>243</v>
      </c>
      <c r="D351" s="396"/>
      <c r="E351" s="396"/>
      <c r="F351" s="396"/>
      <c r="G351" s="396"/>
      <c r="H351" s="396"/>
      <c r="I351" s="396"/>
      <c r="J351" s="396"/>
      <c r="K351" s="396"/>
      <c r="L351" s="396"/>
      <c r="M351" s="396"/>
      <c r="N351" s="396"/>
      <c r="O351" s="396"/>
      <c r="P351" s="396"/>
      <c r="Q351" s="396"/>
      <c r="R351" s="396"/>
    </row>
    <row r="352" spans="1:21" x14ac:dyDescent="0.25">
      <c r="C352" s="12" t="str">
        <f>C323</f>
        <v>PERIODO DEL 16 AL 31 DE MAYO 2021</v>
      </c>
      <c r="D352" s="13"/>
      <c r="E352" s="6"/>
      <c r="F352" s="397"/>
      <c r="G352" s="398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8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244</v>
      </c>
      <c r="D354" s="453"/>
      <c r="E354" s="400" t="s">
        <v>245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399"/>
    </row>
    <row r="355" spans="1:21" ht="26.25" customHeight="1" x14ac:dyDescent="0.25">
      <c r="A355" s="32" t="s">
        <v>246</v>
      </c>
      <c r="C355" s="175" t="s">
        <v>247</v>
      </c>
      <c r="D355" s="453"/>
      <c r="E355" s="400" t="s">
        <v>248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1200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5213.7455</v>
      </c>
      <c r="R355" s="399"/>
    </row>
    <row r="356" spans="1:21" ht="26.25" customHeight="1" x14ac:dyDescent="0.25">
      <c r="A356" s="32" t="s">
        <v>218</v>
      </c>
      <c r="C356" s="326" t="s">
        <v>249</v>
      </c>
      <c r="D356" s="322"/>
      <c r="E356" s="400" t="s">
        <v>248</v>
      </c>
      <c r="F356" s="124">
        <v>113</v>
      </c>
      <c r="G356" s="324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1500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4718.116500000001</v>
      </c>
      <c r="R356" s="325"/>
      <c r="T356" s="36" t="s">
        <v>221</v>
      </c>
    </row>
    <row r="357" spans="1:21" ht="20.25" customHeight="1" thickBot="1" x14ac:dyDescent="0.3">
      <c r="C357" s="430"/>
      <c r="D357" s="451"/>
      <c r="E357" s="406"/>
      <c r="G357" s="402" t="s">
        <v>31</v>
      </c>
      <c r="H357" s="234">
        <f>SUM(H354:H356)</f>
        <v>11713.54</v>
      </c>
      <c r="I357" s="234">
        <f t="shared" ref="I357:Q357" si="42">SUM(I354:I356)</f>
        <v>23427.08</v>
      </c>
      <c r="J357" s="234">
        <f t="shared" si="42"/>
        <v>14057.928000000002</v>
      </c>
      <c r="K357" s="234">
        <f t="shared" si="42"/>
        <v>585.74700000000007</v>
      </c>
      <c r="L357" s="234">
        <f>SUM(L354:L356)</f>
        <v>2700</v>
      </c>
      <c r="M357" s="234">
        <f t="shared" si="42"/>
        <v>743.89</v>
      </c>
      <c r="N357" s="234">
        <f t="shared" si="42"/>
        <v>0</v>
      </c>
      <c r="O357" s="234">
        <f t="shared" si="42"/>
        <v>0</v>
      </c>
      <c r="P357" s="234">
        <f>SUM(P354:P356)</f>
        <v>0</v>
      </c>
      <c r="Q357" s="234">
        <f t="shared" si="42"/>
        <v>14255.447</v>
      </c>
      <c r="R357" s="431"/>
      <c r="S357" s="389"/>
    </row>
    <row r="358" spans="1:21" ht="20.25" customHeight="1" x14ac:dyDescent="0.25">
      <c r="C358" s="430"/>
      <c r="D358" s="451"/>
      <c r="E358" s="406"/>
      <c r="F358" s="116"/>
      <c r="G358" s="397"/>
      <c r="H358" s="224"/>
      <c r="I358" s="224"/>
      <c r="J358" s="224"/>
      <c r="K358" s="434"/>
      <c r="L358" s="434"/>
      <c r="M358" s="224"/>
      <c r="N358" s="225"/>
      <c r="O358" s="224"/>
      <c r="P358" s="224"/>
      <c r="Q358" s="388"/>
      <c r="R358" s="431"/>
      <c r="S358" s="389"/>
    </row>
    <row r="359" spans="1:21" ht="15.75" thickBot="1" x14ac:dyDescent="0.3">
      <c r="C359" s="90"/>
      <c r="F359" s="40"/>
      <c r="S359" s="389"/>
    </row>
    <row r="360" spans="1:21" ht="15.75" thickBot="1" x14ac:dyDescent="0.3">
      <c r="C360" s="90"/>
      <c r="E360" s="461" t="s">
        <v>250</v>
      </c>
      <c r="F360" s="462"/>
      <c r="G360" s="463">
        <v>76</v>
      </c>
      <c r="H360" s="53"/>
      <c r="I360" s="53"/>
      <c r="J360" s="53"/>
      <c r="K360" s="464"/>
      <c r="L360" s="464"/>
      <c r="M360" s="53"/>
      <c r="N360" s="464"/>
      <c r="O360" s="53"/>
      <c r="P360" s="53"/>
      <c r="Q360" s="465"/>
      <c r="R360" s="2"/>
      <c r="S360"/>
    </row>
    <row r="361" spans="1:21" s="55" customFormat="1" ht="15.75" thickBot="1" x14ac:dyDescent="0.3">
      <c r="B361"/>
      <c r="C361" s="90"/>
      <c r="D361"/>
      <c r="E361" s="466" t="s">
        <v>251</v>
      </c>
      <c r="F361" s="467"/>
      <c r="G361" s="467"/>
      <c r="H361" s="468">
        <f t="shared" ref="H361:Q361" si="43">+H348+H328+H320+H296+H285+H270+H262+H249+H242+H234+H201+H173+H146+H139+H133+H110+H103+H81+H71+H55+H49+H41+H34+H16+H357</f>
        <v>223102.83816666668</v>
      </c>
      <c r="I361" s="468">
        <f t="shared" si="43"/>
        <v>241307.141</v>
      </c>
      <c r="J361" s="468">
        <f t="shared" si="43"/>
        <v>229052.1458</v>
      </c>
      <c r="K361" s="468">
        <f t="shared" si="43"/>
        <v>11155.211908333335</v>
      </c>
      <c r="L361" s="468">
        <f t="shared" si="43"/>
        <v>8863</v>
      </c>
      <c r="M361" s="468">
        <f t="shared" si="43"/>
        <v>9389.0499999999993</v>
      </c>
      <c r="N361" s="468">
        <f t="shared" si="43"/>
        <v>2012.1720000000005</v>
      </c>
      <c r="O361" s="468">
        <f t="shared" si="43"/>
        <v>0</v>
      </c>
      <c r="P361" s="468">
        <f t="shared" si="43"/>
        <v>562.5</v>
      </c>
      <c r="Q361" s="468">
        <f t="shared" si="43"/>
        <v>235181.722075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69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9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9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9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39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1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4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MAYO</vt:lpstr>
      <vt:lpstr>'2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2021-09-24T23:23:21Z</dcterms:created>
  <dcterms:modified xsi:type="dcterms:W3CDTF">2021-09-24T23:24:00Z</dcterms:modified>
</cp:coreProperties>
</file>